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88" windowWidth="15576" windowHeight="12276" tabRatio="843" firstSheet="2" activeTab="2"/>
  </bookViews>
  <sheets>
    <sheet name="2012 CIA statement" sheetId="3" r:id="rId1"/>
    <sheet name="2012 CIA statement (V2)" sheetId="4" r:id="rId2"/>
    <sheet name="2013 CIA Profits &amp; Loss " sheetId="8" r:id="rId3"/>
    <sheet name="2013 CIA Balance Sheet" sheetId="9" r:id="rId4"/>
    <sheet name="110 000" sheetId="14" r:id="rId5"/>
    <sheet name="120 701" sheetId="13" r:id="rId6"/>
    <sheet name="130 001" sheetId="15" r:id="rId7"/>
    <sheet name="154 000" sheetId="10" r:id="rId8"/>
    <sheet name="206 000" sheetId="11" r:id="rId9"/>
    <sheet name="206 100" sheetId="12" r:id="rId10"/>
    <sheet name="Depreciation Loggers" sheetId="16" r:id="rId11"/>
  </sheets>
  <definedNames>
    <definedName name="_xlnm.Print_Area" localSheetId="0">'2012 CIA statement'!$A$1:$S$192</definedName>
    <definedName name="_xlnm.Print_Area" localSheetId="1">'2012 CIA statement (V2)'!$A$1:$S$186</definedName>
  </definedNames>
  <calcPr calcId="145621"/>
</workbook>
</file>

<file path=xl/calcChain.xml><?xml version="1.0" encoding="utf-8"?>
<calcChain xmlns="http://schemas.openxmlformats.org/spreadsheetml/2006/main">
  <c r="H21" i="10" l="1"/>
  <c r="I21" i="10" s="1"/>
  <c r="I23" i="10" s="1"/>
  <c r="G21" i="10"/>
  <c r="C13" i="16"/>
  <c r="E13" i="16"/>
  <c r="G16" i="16"/>
  <c r="H16" i="16" s="1"/>
  <c r="I16" i="16" s="1"/>
  <c r="J16" i="16" s="1"/>
  <c r="K16" i="16" s="1"/>
  <c r="E16" i="16"/>
  <c r="D16" i="16"/>
  <c r="O9" i="16"/>
  <c r="N9" i="16"/>
  <c r="M9" i="16"/>
  <c r="L9" i="16"/>
  <c r="K9" i="16"/>
  <c r="K13" i="16" s="1"/>
  <c r="J9" i="16"/>
  <c r="I9" i="16"/>
  <c r="H9" i="16"/>
  <c r="G9" i="16"/>
  <c r="G13" i="16" s="1"/>
  <c r="F9" i="16"/>
  <c r="E9" i="16"/>
  <c r="E17" i="16" s="1"/>
  <c r="C9" i="16"/>
  <c r="C17" i="16" s="1"/>
  <c r="D6" i="16"/>
  <c r="D9" i="16" s="1"/>
  <c r="D17" i="16" s="1"/>
  <c r="G3" i="16"/>
  <c r="H3" i="16" s="1"/>
  <c r="I3" i="16" s="1"/>
  <c r="J3" i="16" s="1"/>
  <c r="K3" i="16" s="1"/>
  <c r="L3" i="16" s="1"/>
  <c r="M3" i="16" s="1"/>
  <c r="N3" i="16" s="1"/>
  <c r="O3" i="16" s="1"/>
  <c r="G27" i="9"/>
  <c r="G29" i="9"/>
  <c r="J13" i="16" l="1"/>
  <c r="J17" i="16" s="1"/>
  <c r="F13" i="16"/>
  <c r="F17" i="16" s="1"/>
  <c r="G17" i="16"/>
  <c r="K17" i="16"/>
  <c r="I13" i="16"/>
  <c r="I17" i="16" s="1"/>
  <c r="H13" i="16"/>
  <c r="H17" i="16" s="1"/>
  <c r="F124" i="8"/>
  <c r="H12" i="14" l="1"/>
  <c r="G10" i="14"/>
  <c r="H10" i="11"/>
  <c r="G10" i="11"/>
  <c r="H36" i="9" l="1"/>
  <c r="D107" i="8"/>
  <c r="D122" i="8"/>
  <c r="F116" i="8"/>
  <c r="D116" i="8"/>
  <c r="H116" i="8" s="1"/>
  <c r="D76" i="8"/>
  <c r="H76" i="8" s="1"/>
  <c r="D124" i="8" l="1"/>
  <c r="D126" i="8" s="1"/>
  <c r="F28" i="8"/>
  <c r="J28" i="8" s="1"/>
  <c r="F61" i="8"/>
  <c r="J61" i="8" s="1"/>
  <c r="F50" i="8"/>
  <c r="J50" i="8" s="1"/>
  <c r="H122" i="8"/>
  <c r="D111" i="8"/>
  <c r="H111" i="8" s="1"/>
  <c r="H107" i="8"/>
  <c r="D97" i="8"/>
  <c r="H97" i="8" s="1"/>
  <c r="D90" i="8"/>
  <c r="H90" i="8" s="1"/>
  <c r="D81" i="8"/>
  <c r="H81" i="8" s="1"/>
  <c r="D72" i="8"/>
  <c r="H72" i="8" s="1"/>
  <c r="F68" i="8"/>
  <c r="F54" i="8"/>
  <c r="J54" i="8" s="1"/>
  <c r="F33" i="8"/>
  <c r="J33" i="8" s="1"/>
  <c r="F15" i="8"/>
  <c r="J15" i="8" s="1"/>
  <c r="J68" i="8" l="1"/>
  <c r="J124" i="8" s="1"/>
  <c r="H13" i="9" s="1"/>
  <c r="H14" i="9" s="1"/>
  <c r="P146" i="4" l="1"/>
  <c r="P181" i="4" l="1"/>
  <c r="P172" i="4"/>
  <c r="P166" i="4" l="1"/>
  <c r="R146" i="4"/>
  <c r="R72" i="4"/>
  <c r="R148" i="4"/>
  <c r="R153" i="4" s="1"/>
  <c r="P153" i="4"/>
  <c r="P148" i="4"/>
  <c r="P179" i="4"/>
  <c r="P176" i="4"/>
  <c r="P113" i="4"/>
  <c r="P110" i="4" s="1"/>
  <c r="P108" i="4" s="1"/>
  <c r="P105" i="4"/>
  <c r="P72" i="4"/>
  <c r="P150" i="4"/>
  <c r="P59" i="4"/>
  <c r="P49" i="4"/>
  <c r="P43" i="4"/>
  <c r="P37" i="4"/>
  <c r="P36" i="4" s="1"/>
  <c r="P33" i="4"/>
  <c r="P31" i="4"/>
  <c r="P30" i="4"/>
  <c r="P26" i="4" l="1"/>
  <c r="P47" i="4"/>
  <c r="P67" i="4" s="1"/>
  <c r="P161" i="3"/>
  <c r="P187" i="3"/>
  <c r="P182" i="3"/>
  <c r="P185" i="3"/>
  <c r="P180" i="3" s="1"/>
  <c r="P167" i="4" l="1"/>
  <c r="P126" i="3"/>
  <c r="P37" i="3" l="1"/>
  <c r="P36" i="3" s="1"/>
  <c r="P31" i="3"/>
  <c r="P30" i="3" s="1"/>
  <c r="P123" i="3"/>
  <c r="P121" i="3" s="1"/>
  <c r="P118" i="3"/>
  <c r="P85" i="3"/>
  <c r="P82" i="3"/>
  <c r="P72" i="3"/>
  <c r="P59" i="3"/>
  <c r="P49" i="3"/>
  <c r="P47" i="3" s="1"/>
  <c r="P43" i="3"/>
  <c r="P33" i="3"/>
  <c r="P26" i="3" l="1"/>
  <c r="P67" i="3" s="1"/>
  <c r="P159" i="3"/>
  <c r="P174" i="3" l="1"/>
  <c r="P175" i="3" s="1"/>
</calcChain>
</file>

<file path=xl/sharedStrings.xml><?xml version="1.0" encoding="utf-8"?>
<sst xmlns="http://schemas.openxmlformats.org/spreadsheetml/2006/main" count="800" uniqueCount="363">
  <si>
    <t>Détail des postes</t>
  </si>
  <si>
    <t>Document fin d'exercice</t>
  </si>
  <si>
    <t/>
  </si>
  <si>
    <t>Avenue de Rhodanie 54</t>
  </si>
  <si>
    <t>CH-1007 LAUSANNE</t>
  </si>
  <si>
    <t>Plan analytique : HQ/ASC</t>
  </si>
  <si>
    <t>154000</t>
  </si>
  <si>
    <t>206000</t>
  </si>
  <si>
    <t>Compte de résultat analytique</t>
  </si>
  <si>
    <t>1.1 Income from Members</t>
  </si>
  <si>
    <t>Subscriptions</t>
  </si>
  <si>
    <t>Sanction fee - WAG</t>
  </si>
  <si>
    <t>Sanction Fee - World Champ</t>
  </si>
  <si>
    <t>310050</t>
  </si>
  <si>
    <t>Sanction Fee - Continental Champ</t>
  </si>
  <si>
    <t>310060</t>
  </si>
  <si>
    <t>Sanction Fee - ASC Challenge</t>
  </si>
  <si>
    <t>310070</t>
  </si>
  <si>
    <t>Host City Fee - World Series</t>
  </si>
  <si>
    <t>Sales of Medals</t>
  </si>
  <si>
    <t>Other Protest Fees, Online Contest</t>
  </si>
  <si>
    <t>Protest Fee</t>
  </si>
  <si>
    <t>330000</t>
  </si>
  <si>
    <t>Equipement Rental</t>
  </si>
  <si>
    <t>330020</t>
  </si>
  <si>
    <t>Merchandising</t>
  </si>
  <si>
    <t>Sales of Pin's / Badges</t>
  </si>
  <si>
    <t>350010</t>
  </si>
  <si>
    <t>Sales of other items</t>
  </si>
  <si>
    <t>350040</t>
  </si>
  <si>
    <t>Sponsors</t>
  </si>
  <si>
    <t>TV / Media Rights</t>
  </si>
  <si>
    <t>Licensing - Royalties</t>
  </si>
  <si>
    <t>Donations</t>
  </si>
  <si>
    <t>380000</t>
  </si>
  <si>
    <t>1.4 Financial Incomes</t>
  </si>
  <si>
    <t>Financial Incomes</t>
  </si>
  <si>
    <t>2.1 Administration Expenses</t>
  </si>
  <si>
    <t>Salaries &amp; Social Charges</t>
  </si>
  <si>
    <t>Staff Expenses</t>
  </si>
  <si>
    <t>General Administration</t>
  </si>
  <si>
    <t>Management Fees</t>
  </si>
  <si>
    <t>Depreciations</t>
  </si>
  <si>
    <t>603400</t>
  </si>
  <si>
    <t>2.2 Operating Expenses</t>
  </si>
  <si>
    <t>General Conference + NAC Meeting</t>
  </si>
  <si>
    <t>GC - Expenses of FAI Officers</t>
  </si>
  <si>
    <t>620100</t>
  </si>
  <si>
    <t>Executive Board + ASCP</t>
  </si>
  <si>
    <t>EB &amp; ASCP - Expenses of FAI Officer</t>
  </si>
  <si>
    <t>621100</t>
  </si>
  <si>
    <t>ASC Plenaries, Meetings &amp; WGs</t>
  </si>
  <si>
    <t>Expenses of ASC Officers</t>
  </si>
  <si>
    <t>622100</t>
  </si>
  <si>
    <t>Expert Groups</t>
  </si>
  <si>
    <t>Other FAI Bodies</t>
  </si>
  <si>
    <t>WAG</t>
  </si>
  <si>
    <t>World Games &amp; other Events</t>
  </si>
  <si>
    <t>World Championships</t>
  </si>
  <si>
    <t>WC - Champ Medals</t>
  </si>
  <si>
    <t>632100</t>
  </si>
  <si>
    <t>Continental Championships</t>
  </si>
  <si>
    <t>CC - Champ Medals</t>
  </si>
  <si>
    <t>633100</t>
  </si>
  <si>
    <t>World Series</t>
  </si>
  <si>
    <t>634000</t>
  </si>
  <si>
    <t>ASC Challenges</t>
  </si>
  <si>
    <t>635000</t>
  </si>
  <si>
    <t>Other Events</t>
  </si>
  <si>
    <t>Development Programs</t>
  </si>
  <si>
    <t>Technology Development</t>
  </si>
  <si>
    <t>650200</t>
  </si>
  <si>
    <t>2.3 Marketing / Communication</t>
  </si>
  <si>
    <t>Purchase of Pin's / Badges</t>
  </si>
  <si>
    <t>660100</t>
  </si>
  <si>
    <t>Purchase of other items</t>
  </si>
  <si>
    <t>660400</t>
  </si>
  <si>
    <t>Performance Awards &amp; Diplomas</t>
  </si>
  <si>
    <t>Subscriptions to Associations</t>
  </si>
  <si>
    <t>Printing / Advertising / News</t>
  </si>
  <si>
    <t>Graphic Design</t>
  </si>
  <si>
    <t>Public Relations</t>
  </si>
  <si>
    <t>Expenses / Representation</t>
  </si>
  <si>
    <t>665100</t>
  </si>
  <si>
    <t>TV Production</t>
  </si>
  <si>
    <t>Sponsoring</t>
  </si>
  <si>
    <t>2.4 Financial Costs</t>
  </si>
  <si>
    <t>Bank Charges</t>
  </si>
  <si>
    <t>Interest &amp; Banck Charges</t>
  </si>
  <si>
    <t>680000</t>
  </si>
  <si>
    <t>Investment charges</t>
  </si>
  <si>
    <t>Interest on Bank Loan (MSI)</t>
  </si>
  <si>
    <t>2.5 Others</t>
  </si>
  <si>
    <t>Reserves</t>
  </si>
  <si>
    <t>Exceptional Charges</t>
  </si>
  <si>
    <t>Loss on Debtors</t>
  </si>
  <si>
    <t>TOTAL EXPENDITURE</t>
  </si>
  <si>
    <t>=========</t>
  </si>
  <si>
    <t>============</t>
  </si>
  <si>
    <t>CIA</t>
  </si>
  <si>
    <t>Purchase of Flags</t>
  </si>
  <si>
    <t>660200</t>
  </si>
  <si>
    <t>NET RESULT OF THE YEAR</t>
  </si>
  <si>
    <t>206002</t>
  </si>
  <si>
    <t>Assets net on 31.12.2012</t>
  </si>
  <si>
    <t>Liabilities net on 31.12.2012</t>
  </si>
  <si>
    <t>CHF</t>
  </si>
  <si>
    <t>The Airsports Commissions Special Reserve on 31.12.2012 included the following Balance Sheet elements :</t>
  </si>
  <si>
    <t>Figures reported on PWC report on 31.12.2012</t>
  </si>
  <si>
    <t>Additions in the year</t>
  </si>
  <si>
    <t>Depreciation in the year</t>
  </si>
  <si>
    <t>ENDED  31.12.2012</t>
  </si>
  <si>
    <t>EXPENDITURES</t>
  </si>
  <si>
    <t>Creditors - ASC Sanction Fees</t>
  </si>
  <si>
    <t>Creditors - ASC  Deposit</t>
  </si>
  <si>
    <t xml:space="preserve"> Accrued expenses </t>
  </si>
  <si>
    <t xml:space="preserve">Net result  on :  </t>
  </si>
  <si>
    <t xml:space="preserve"> 31.12.2011</t>
  </si>
  <si>
    <t>31.12.2012</t>
  </si>
  <si>
    <t>STATEMENT OF INCOME AND EXPENDITURES FOR THE YEAR</t>
  </si>
  <si>
    <t>1.2 Competitions Income</t>
  </si>
  <si>
    <t>1.3 Commercial Income</t>
  </si>
  <si>
    <t>TOTAL INCOME</t>
  </si>
  <si>
    <t>CIA  Special Reserve on :</t>
  </si>
  <si>
    <t xml:space="preserve">CIA Special Reserve on </t>
  </si>
  <si>
    <t>Technological  equipment (loggers)</t>
  </si>
  <si>
    <t>Depreciation Equipment / Technological  Equipment</t>
  </si>
  <si>
    <t xml:space="preserve">Period : </t>
  </si>
  <si>
    <t xml:space="preserve">Currency : </t>
  </si>
  <si>
    <t xml:space="preserve">Commission : </t>
  </si>
  <si>
    <t xml:space="preserve"> Fédération Aéronautique Internationale</t>
  </si>
  <si>
    <t>Accumulated depreciation</t>
  </si>
  <si>
    <t>ASC Ch - General Administration  (incl. Medals)</t>
  </si>
  <si>
    <t>WS - General Administration (incl. Medals)</t>
  </si>
  <si>
    <t>INCOME</t>
  </si>
  <si>
    <t xml:space="preserve">OPERATING CASH FLOW OF THE YEAR </t>
  </si>
  <si>
    <t>Debtors</t>
  </si>
  <si>
    <t>Creditors - Sanction Fees - Poland 2014</t>
  </si>
  <si>
    <t>: Sanction Fee Poland 2014</t>
  </si>
  <si>
    <t>HQ/ASC</t>
  </si>
  <si>
    <t>Movments</t>
  </si>
  <si>
    <t>Balance</t>
  </si>
  <si>
    <t>Date</t>
  </si>
  <si>
    <t>Debits</t>
  </si>
  <si>
    <t>Credits</t>
  </si>
  <si>
    <t>Debitors</t>
  </si>
  <si>
    <t>Creditors</t>
  </si>
  <si>
    <t>Postage</t>
  </si>
  <si>
    <t>Account</t>
  </si>
  <si>
    <t>Text</t>
  </si>
  <si>
    <t>03.07.2013</t>
  </si>
  <si>
    <t>102100</t>
  </si>
  <si>
    <t>Pmt POL - SF CIA EHABC ID8258</t>
  </si>
  <si>
    <t>Total compte 310060</t>
  </si>
  <si>
    <t>23.03.2013</t>
  </si>
  <si>
    <t>100000</t>
  </si>
  <si>
    <t>paid cash to JGrubbstrom</t>
  </si>
  <si>
    <t>02.04.2013</t>
  </si>
  <si>
    <t>854000</t>
  </si>
  <si>
    <t>Pmt : Japan Ballooon Serv.</t>
  </si>
  <si>
    <t>SF CIA - ID 9034 Tochigi</t>
  </si>
  <si>
    <t>06.05.2013</t>
  </si>
  <si>
    <t>112002</t>
  </si>
  <si>
    <t>13.05.2013</t>
  </si>
  <si>
    <t>SF CIA - ID 8257</t>
  </si>
  <si>
    <t>13.08.2013</t>
  </si>
  <si>
    <t>102102</t>
  </si>
  <si>
    <t>Pmt RUS - SF  Tula - ID9042</t>
  </si>
  <si>
    <t>02.09.2013</t>
  </si>
  <si>
    <t>Pmt  AssMainfond FRA - SF CIA</t>
  </si>
  <si>
    <t>Total compte 310070</t>
  </si>
  <si>
    <t>06.08.2013</t>
  </si>
  <si>
    <t>Pmt  FIN Jalava - Protest</t>
  </si>
  <si>
    <t>Malkhovo Cup</t>
  </si>
  <si>
    <t>Total compte 330000</t>
  </si>
  <si>
    <t>Equipment Rental</t>
  </si>
  <si>
    <t>14.05.2013</t>
  </si>
  <si>
    <t>Balloon Fed. Russia - CIA</t>
  </si>
  <si>
    <t>loggers</t>
  </si>
  <si>
    <t>19.07.2013</t>
  </si>
  <si>
    <t>Pmt: BRA - 30 rentals - logger</t>
  </si>
  <si>
    <t>19.09.2013</t>
  </si>
  <si>
    <t>Flytec : Royalties 2Q13</t>
  </si>
  <si>
    <t>08.10.2013</t>
  </si>
  <si>
    <t>Pmt AeroKlub Wloclawsi Im, POL</t>
  </si>
  <si>
    <t>CIA 81 loggers rental inv 2013/162</t>
  </si>
  <si>
    <t>09.10.2013</t>
  </si>
  <si>
    <t>Pmt Freiballonsport-Verein CIA</t>
  </si>
  <si>
    <t>loggers inv 2013/161</t>
  </si>
  <si>
    <t>23.10.2013</t>
  </si>
  <si>
    <t>Pmt Flytec AG CIA logger royalties</t>
  </si>
  <si>
    <t>3ème quartal 2013</t>
  </si>
  <si>
    <t>22.11.2013</t>
  </si>
  <si>
    <t>Pmt Luxembourg Ballon Club</t>
  </si>
  <si>
    <t>CIA 14 logger inv 2013/157</t>
  </si>
  <si>
    <t>Total compte 330020</t>
  </si>
  <si>
    <t>24.09.2013</t>
  </si>
  <si>
    <t>132000</t>
  </si>
  <si>
    <t>Pmt Irak - 10 badges cia</t>
  </si>
  <si>
    <t>Total compte 350100</t>
  </si>
  <si>
    <t>05.03.2013</t>
  </si>
  <si>
    <t>Cesky Balonovy Svaz - CIA</t>
  </si>
  <si>
    <t>07.03.2013</t>
  </si>
  <si>
    <t>Pmt : Slov Aeroklub SK</t>
  </si>
  <si>
    <t>FAI/CIA donation 2013</t>
  </si>
  <si>
    <t>04.04.2013</t>
  </si>
  <si>
    <t>102000</t>
  </si>
  <si>
    <t>CIA donations JAP</t>
  </si>
  <si>
    <t>Total compte 380000</t>
  </si>
  <si>
    <t>14.01.2013</t>
  </si>
  <si>
    <t>200000</t>
  </si>
  <si>
    <t>Total compte 601700</t>
  </si>
  <si>
    <t>GC - Expenses of TAI Officers</t>
  </si>
  <si>
    <t>02.12.2013</t>
  </si>
  <si>
    <t>Refund JC Weber attendance</t>
  </si>
  <si>
    <t>GC Malaysia</t>
  </si>
  <si>
    <t>Total compte 620100</t>
  </si>
  <si>
    <t>EB &amp; ASCP - Expenses of FAI Officiers</t>
  </si>
  <si>
    <t>856000</t>
  </si>
  <si>
    <t>Inv. Hotel Aulac - Weber JC</t>
  </si>
  <si>
    <t>ASCs meeting</t>
  </si>
  <si>
    <t>27.05.2013</t>
  </si>
  <si>
    <t>Refund JC Weber - CIA</t>
  </si>
  <si>
    <t>corrected ASC's meeting</t>
  </si>
  <si>
    <t>Total compte 621100</t>
  </si>
  <si>
    <t>04.07.2013</t>
  </si>
  <si>
    <t>Inv. Huguenin - CIA medals</t>
  </si>
  <si>
    <t>ID 8258 EC - POL</t>
  </si>
  <si>
    <t>Total compte 633100</t>
  </si>
  <si>
    <t>ASC Ch - General Administration</t>
  </si>
  <si>
    <t>30.05.2013</t>
  </si>
  <si>
    <t>Ladies Cup &amp; Tochigi</t>
  </si>
  <si>
    <t>ID 8257 GB</t>
  </si>
  <si>
    <t>Total compte 635000</t>
  </si>
  <si>
    <t>22.12.2013</t>
  </si>
  <si>
    <t>Netline - logger project</t>
  </si>
  <si>
    <t>Total compte 650200</t>
  </si>
  <si>
    <t>Extraordinary Charges</t>
  </si>
  <si>
    <t>12.04.2013</t>
  </si>
  <si>
    <t>DSFV DE - CIA</t>
  </si>
  <si>
    <t>subsidy 2013</t>
  </si>
  <si>
    <t>Total compte 696000</t>
  </si>
  <si>
    <t>Ladies Cup - ID 9037</t>
  </si>
  <si>
    <t>Pmt SF CIA RUS _ Feodosion _ ID 9040</t>
  </si>
  <si>
    <t>Inv. Huguenin - CIA medals-2nd cat</t>
  </si>
  <si>
    <t>TNT Columbus - shipments CIA flags from UKR</t>
  </si>
  <si>
    <t>M. Wegner : GER : 30 logers</t>
  </si>
  <si>
    <t>Licensing - Certification fee</t>
  </si>
  <si>
    <t>Invoice RUS - SF CIA Kungar  - ID 9041</t>
  </si>
  <si>
    <t>Invoice AUT - CIA 28 loggers</t>
  </si>
  <si>
    <t>Invoice LIT - CIA 25 loggers</t>
  </si>
  <si>
    <t>Invoice AUT - CIA 13 loggers</t>
  </si>
  <si>
    <t>Invoice NED -CIA 12 loggers</t>
  </si>
  <si>
    <t>Total cmpte 375000</t>
  </si>
  <si>
    <t>Flytec : Royalties 4Q13</t>
  </si>
  <si>
    <t>Inv. SF CIA FRA : GB 2013</t>
  </si>
  <si>
    <t>Deprec. Technological Material</t>
  </si>
  <si>
    <t>Depreciation - CIA loggers 2013</t>
  </si>
  <si>
    <t>Ex. Andre Netline - CIA Logger project</t>
  </si>
  <si>
    <t>Pmt. André Netline - CIA logger project</t>
  </si>
  <si>
    <t>Inv. Flytec : CIA logger - replaced one stolen</t>
  </si>
  <si>
    <t>Utilisation CIA medals in 2013</t>
  </si>
  <si>
    <t>Other receivable</t>
  </si>
  <si>
    <t>Provisional</t>
  </si>
  <si>
    <t xml:space="preserve"> Federation Aéronautique Internationale (FAI)</t>
  </si>
  <si>
    <t xml:space="preserve">Date </t>
  </si>
  <si>
    <t>The Airsports Commissions Special Reserve on 01.01.2013 :</t>
  </si>
  <si>
    <t>Net result  on  31.12.2013</t>
  </si>
  <si>
    <t>The Airsports Commissions Special Reserve on : 31.12.2013</t>
  </si>
  <si>
    <t>The Airsports Commissions Special Reserve on 31.21.2013 included the following Balance Sheet elements :</t>
  </si>
  <si>
    <t>Assets net on 31.12.2013</t>
  </si>
  <si>
    <t xml:space="preserve"> ( for details - please see  the tabs )</t>
  </si>
  <si>
    <t>Stock medals</t>
  </si>
  <si>
    <t>TOTAL ASSETS</t>
  </si>
  <si>
    <t>Liabilities net on 31.12.2013</t>
  </si>
  <si>
    <t xml:space="preserve"> ( for details - please refer to the tabs )</t>
  </si>
  <si>
    <t>TOTAL LIABILITIES</t>
  </si>
  <si>
    <t>At</t>
  </si>
  <si>
    <t>Currency</t>
  </si>
  <si>
    <t>Opening balance</t>
  </si>
  <si>
    <t>Credit</t>
  </si>
  <si>
    <t>Debit</t>
  </si>
  <si>
    <t>(110 000)</t>
  </si>
  <si>
    <t>(120 701)</t>
  </si>
  <si>
    <t>Technical Material</t>
  </si>
  <si>
    <t>(154 000)</t>
  </si>
  <si>
    <t>( 206 000)</t>
  </si>
  <si>
    <t>Creditor - SF Poland 2014</t>
  </si>
  <si>
    <t>(206 100)</t>
  </si>
  <si>
    <t>Creditor - ASC deposit - Brazil</t>
  </si>
  <si>
    <t>Doc. date</t>
  </si>
  <si>
    <t>C-Acc.</t>
  </si>
  <si>
    <t>A</t>
  </si>
  <si>
    <t>Document</t>
  </si>
  <si>
    <t>Amount</t>
  </si>
  <si>
    <t>ISO</t>
  </si>
  <si>
    <t>C-CC/CU</t>
  </si>
  <si>
    <t>CC/CU</t>
  </si>
  <si>
    <t>Balance carried forward</t>
  </si>
  <si>
    <t>01.01.2013</t>
  </si>
  <si>
    <t>Ext. Flytec fact.210240</t>
  </si>
  <si>
    <t>230000</t>
  </si>
  <si>
    <t>F</t>
  </si>
  <si>
    <t>773</t>
  </si>
  <si>
    <t>31.01.2013</t>
  </si>
  <si>
    <t>Flytec fact.210240</t>
  </si>
  <si>
    <t>772</t>
  </si>
  <si>
    <t>20 Ballon Logger</t>
  </si>
  <si>
    <t>121 8 I</t>
  </si>
  <si>
    <t>106200</t>
  </si>
  <si>
    <t>Invoice</t>
  </si>
  <si>
    <t>K</t>
  </si>
  <si>
    <t>20056 FAUDE &amp; HUGUENIN</t>
  </si>
  <si>
    <t>C+</t>
  </si>
  <si>
    <t>CIA medals - à activer</t>
  </si>
  <si>
    <t>121 8.00 I</t>
  </si>
  <si>
    <t>FAUDE &amp; HUGUENIN</t>
  </si>
  <si>
    <t>120701</t>
  </si>
  <si>
    <t>2077</t>
  </si>
  <si>
    <t>CIA medals</t>
  </si>
  <si>
    <t>31.12.2013</t>
  </si>
  <si>
    <t>Amount 01.01.2013 - 31.12.2013</t>
  </si>
  <si>
    <t>Booking year balance</t>
  </si>
  <si>
    <t>07.08.2013</t>
  </si>
  <si>
    <t>Pmt FRA GB, deposit 2013  - CIA</t>
  </si>
  <si>
    <t>31.10.2013</t>
  </si>
  <si>
    <t>Frence : Deposit refund</t>
  </si>
  <si>
    <t>03.09.2013</t>
  </si>
  <si>
    <t>Invoice RUS - SF CIA Kungar ID 9041</t>
  </si>
  <si>
    <t>Utilisation CIA  medals  in 2013</t>
  </si>
  <si>
    <t>Net result of the year</t>
  </si>
  <si>
    <t>PROVISIONAL</t>
  </si>
  <si>
    <t xml:space="preserve">Note : </t>
  </si>
  <si>
    <t>These 3 invoice are unpaid at 31.12.2013</t>
  </si>
  <si>
    <t>The 3 invoices listed hereunder were invoice in 2013 for sanction fees 2015 and are not included in the  balance sheet.</t>
  </si>
  <si>
    <t>CHF 4150.00</t>
  </si>
  <si>
    <t xml:space="preserve">- HUN : Sanction fee for 19th FAI European Hote Air Balloon Championship : </t>
  </si>
  <si>
    <t>- FRA : Sanction fee for 2nd FAI Junior World Hot Air Balloon Championship :</t>
  </si>
  <si>
    <t>CHF 2000.00</t>
  </si>
  <si>
    <t xml:space="preserve">- NED : Sanction fee for 3rd FAI Wormen's European Hot Air Balloon Championship : </t>
  </si>
  <si>
    <t>CHF 1500.00</t>
  </si>
  <si>
    <t>(130 001)</t>
  </si>
  <si>
    <t>Balance incl. bal. carried forward</t>
  </si>
  <si>
    <t>04.10.2013</t>
  </si>
  <si>
    <t>Invoice AUT -  CIA 28 loggers</t>
  </si>
  <si>
    <t>Invoice  AUT -  CIA  13 loggers</t>
  </si>
  <si>
    <t>Invoice  NED  -  CIA  12 loggers</t>
  </si>
  <si>
    <t>Flytec AG - CIA royalties 4Q 2013</t>
  </si>
  <si>
    <t>375000</t>
  </si>
  <si>
    <t>Amount 01.01.2012 - 31.12.2014</t>
  </si>
  <si>
    <t>09.04.2013</t>
  </si>
  <si>
    <t xml:space="preserve">ASCs  IMMOBILISATIONS </t>
  </si>
  <si>
    <t>DEPRECIATION</t>
  </si>
  <si>
    <t>Date d'achat</t>
  </si>
  <si>
    <t>Valeur brute</t>
  </si>
  <si>
    <t>Valeur nette à fin 2011</t>
  </si>
  <si>
    <t>pre-2011</t>
  </si>
  <si>
    <t>Matériel technique  (5 ans)</t>
  </si>
  <si>
    <t>Flytec AG , Horw / CIA loggers</t>
  </si>
  <si>
    <t>Flytec AG , Horw / CIA 20 loggers</t>
  </si>
  <si>
    <t>Totaux :</t>
  </si>
  <si>
    <t xml:space="preserve">Additions for the financial year : </t>
  </si>
  <si>
    <t>28.2.2014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</si>
</sst>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dd\.mm\.yy"/>
    <numFmt numFmtId="166" formatCode="hh\:mm\:ss"/>
    <numFmt numFmtId="167" formatCode="#\'##0.00"/>
    <numFmt numFmtId="168" formatCode="_ * #,##0_ ;_ * \-#,##0_ ;_ * &quot;-&quot;??_ ;_ @_ "/>
  </numFmts>
  <fonts count="4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rgb="FFFF000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i/>
      <sz val="14"/>
      <color rgb="FFFF0000"/>
      <name val="Arial"/>
      <family val="2"/>
    </font>
    <font>
      <sz val="11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 style="thin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70">
    <xf numFmtId="0" fontId="0" fillId="0" borderId="0" xfId="0"/>
    <xf numFmtId="49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5" fillId="0" borderId="0" xfId="0" applyFont="1" applyBorder="1"/>
    <xf numFmtId="167" fontId="1" fillId="0" borderId="3" xfId="0" applyNumberFormat="1" applyFont="1" applyBorder="1" applyAlignment="1">
      <alignment horizontal="right"/>
    </xf>
    <xf numFmtId="0" fontId="6" fillId="0" borderId="0" xfId="0" applyFont="1" applyBorder="1"/>
    <xf numFmtId="0" fontId="6" fillId="0" borderId="3" xfId="0" applyFont="1" applyBorder="1" applyAlignment="1">
      <alignment horizontal="right"/>
    </xf>
    <xf numFmtId="167" fontId="2" fillId="0" borderId="3" xfId="0" applyNumberFormat="1" applyFont="1" applyBorder="1" applyAlignment="1">
      <alignment horizontal="right"/>
    </xf>
    <xf numFmtId="167" fontId="3" fillId="0" borderId="3" xfId="0" applyNumberFormat="1" applyFont="1" applyBorder="1" applyAlignment="1">
      <alignment horizontal="right"/>
    </xf>
    <xf numFmtId="0" fontId="6" fillId="0" borderId="4" xfId="0" applyFont="1" applyBorder="1"/>
    <xf numFmtId="0" fontId="6" fillId="0" borderId="5" xfId="0" applyFont="1" applyBorder="1"/>
    <xf numFmtId="0" fontId="6" fillId="0" borderId="0" xfId="0" applyFont="1"/>
    <xf numFmtId="49" fontId="1" fillId="0" borderId="2" xfId="0" applyNumberFormat="1" applyFont="1" applyBorder="1"/>
    <xf numFmtId="49" fontId="1" fillId="0" borderId="0" xfId="0" applyNumberFormat="1" applyFont="1" applyBorder="1"/>
    <xf numFmtId="49" fontId="2" fillId="0" borderId="0" xfId="0" applyNumberFormat="1" applyFont="1" applyBorder="1"/>
    <xf numFmtId="0" fontId="6" fillId="0" borderId="6" xfId="0" applyFont="1" applyBorder="1"/>
    <xf numFmtId="49" fontId="2" fillId="0" borderId="2" xfId="0" applyNumberFormat="1" applyFont="1" applyBorder="1"/>
    <xf numFmtId="49" fontId="1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49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49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6" fillId="0" borderId="10" xfId="0" applyFont="1" applyBorder="1"/>
    <xf numFmtId="0" fontId="6" fillId="0" borderId="2" xfId="0" applyFont="1" applyBorder="1"/>
    <xf numFmtId="0" fontId="6" fillId="0" borderId="1" xfId="0" applyFont="1" applyBorder="1"/>
    <xf numFmtId="0" fontId="6" fillId="0" borderId="0" xfId="0" applyFont="1" applyBorder="1" applyAlignment="1">
      <alignment horizontal="right"/>
    </xf>
    <xf numFmtId="49" fontId="2" fillId="0" borderId="1" xfId="0" applyNumberFormat="1" applyFont="1" applyBorder="1"/>
    <xf numFmtId="49" fontId="3" fillId="0" borderId="1" xfId="0" applyNumberFormat="1" applyFont="1" applyBorder="1"/>
    <xf numFmtId="49" fontId="3" fillId="0" borderId="0" xfId="0" applyNumberFormat="1" applyFont="1" applyBorder="1"/>
    <xf numFmtId="164" fontId="6" fillId="0" borderId="3" xfId="1" applyFont="1" applyBorder="1" applyAlignment="1">
      <alignment horizontal="right"/>
    </xf>
    <xf numFmtId="164" fontId="7" fillId="0" borderId="3" xfId="1" applyFont="1" applyBorder="1" applyAlignment="1">
      <alignment horizontal="right"/>
    </xf>
    <xf numFmtId="0" fontId="6" fillId="0" borderId="11" xfId="0" applyFont="1" applyBorder="1"/>
    <xf numFmtId="0" fontId="6" fillId="0" borderId="12" xfId="0" applyFont="1" applyBorder="1"/>
    <xf numFmtId="0" fontId="2" fillId="0" borderId="0" xfId="0" applyFont="1" applyBorder="1"/>
    <xf numFmtId="164" fontId="2" fillId="0" borderId="0" xfId="1" applyFont="1" applyBorder="1"/>
    <xf numFmtId="0" fontId="2" fillId="0" borderId="2" xfId="0" applyFont="1" applyBorder="1"/>
    <xf numFmtId="0" fontId="2" fillId="0" borderId="6" xfId="0" applyFont="1" applyBorder="1"/>
    <xf numFmtId="164" fontId="2" fillId="0" borderId="3" xfId="1" applyFont="1" applyBorder="1" applyAlignment="1">
      <alignment horizontal="right"/>
    </xf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164" fontId="1" fillId="0" borderId="6" xfId="1" applyFont="1" applyBorder="1"/>
    <xf numFmtId="0" fontId="7" fillId="0" borderId="0" xfId="0" applyFont="1"/>
    <xf numFmtId="0" fontId="7" fillId="0" borderId="10" xfId="0" applyFont="1" applyBorder="1"/>
    <xf numFmtId="0" fontId="7" fillId="0" borderId="6" xfId="0" applyFont="1" applyBorder="1"/>
    <xf numFmtId="164" fontId="8" fillId="0" borderId="4" xfId="1" applyFont="1" applyBorder="1"/>
    <xf numFmtId="164" fontId="8" fillId="0" borderId="5" xfId="1" applyFont="1" applyBorder="1"/>
    <xf numFmtId="164" fontId="1" fillId="0" borderId="2" xfId="1" applyFont="1" applyBorder="1"/>
    <xf numFmtId="164" fontId="2" fillId="0" borderId="2" xfId="1" applyFont="1" applyBorder="1"/>
    <xf numFmtId="164" fontId="1" fillId="0" borderId="0" xfId="1" applyFont="1" applyBorder="1"/>
    <xf numFmtId="164" fontId="3" fillId="0" borderId="2" xfId="1" applyFont="1" applyBorder="1"/>
    <xf numFmtId="164" fontId="3" fillId="0" borderId="0" xfId="1" applyFont="1" applyBorder="1"/>
    <xf numFmtId="14" fontId="2" fillId="0" borderId="0" xfId="1" applyNumberFormat="1" applyFont="1" applyBorder="1"/>
    <xf numFmtId="164" fontId="9" fillId="0" borderId="0" xfId="1" applyFont="1" applyBorder="1" applyAlignment="1">
      <alignment horizontal="right"/>
    </xf>
    <xf numFmtId="164" fontId="10" fillId="0" borderId="0" xfId="1" applyFont="1" applyBorder="1"/>
    <xf numFmtId="164" fontId="9" fillId="0" borderId="0" xfId="1" applyFont="1" applyBorder="1"/>
    <xf numFmtId="164" fontId="11" fillId="0" borderId="0" xfId="1" applyFont="1" applyBorder="1" applyAlignment="1">
      <alignment horizontal="right"/>
    </xf>
    <xf numFmtId="164" fontId="11" fillId="0" borderId="0" xfId="1" applyFont="1" applyBorder="1"/>
    <xf numFmtId="14" fontId="2" fillId="0" borderId="10" xfId="0" applyNumberFormat="1" applyFont="1" applyBorder="1"/>
    <xf numFmtId="0" fontId="3" fillId="0" borderId="2" xfId="0" applyFont="1" applyBorder="1"/>
    <xf numFmtId="164" fontId="3" fillId="0" borderId="3" xfId="1" applyFont="1" applyBorder="1" applyAlignment="1">
      <alignment horizontal="right"/>
    </xf>
    <xf numFmtId="0" fontId="3" fillId="0" borderId="0" xfId="1" applyNumberFormat="1" applyFont="1" applyBorder="1" applyAlignment="1">
      <alignment horizontal="left"/>
    </xf>
    <xf numFmtId="164" fontId="1" fillId="0" borderId="8" xfId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9" fontId="8" fillId="0" borderId="1" xfId="0" applyNumberFormat="1" applyFont="1" applyBorder="1"/>
    <xf numFmtId="0" fontId="7" fillId="0" borderId="0" xfId="0" applyFont="1" applyBorder="1"/>
    <xf numFmtId="0" fontId="7" fillId="0" borderId="1" xfId="0" applyFont="1" applyBorder="1"/>
    <xf numFmtId="0" fontId="7" fillId="0" borderId="3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8" fillId="0" borderId="3" xfId="1" applyFont="1" applyBorder="1" applyAlignment="1">
      <alignment horizontal="right"/>
    </xf>
    <xf numFmtId="167" fontId="8" fillId="0" borderId="3" xfId="0" applyNumberFormat="1" applyFont="1" applyBorder="1" applyAlignment="1">
      <alignment horizontal="right"/>
    </xf>
    <xf numFmtId="49" fontId="12" fillId="0" borderId="1" xfId="0" applyNumberFormat="1" applyFont="1" applyBorder="1"/>
    <xf numFmtId="49" fontId="12" fillId="0" borderId="0" xfId="0" applyNumberFormat="1" applyFont="1" applyBorder="1"/>
    <xf numFmtId="164" fontId="12" fillId="0" borderId="3" xfId="1" applyFont="1" applyBorder="1" applyAlignment="1">
      <alignment horizontal="right"/>
    </xf>
    <xf numFmtId="167" fontId="12" fillId="0" borderId="3" xfId="0" applyNumberFormat="1" applyFont="1" applyBorder="1" applyAlignment="1">
      <alignment horizontal="right"/>
    </xf>
    <xf numFmtId="164" fontId="8" fillId="0" borderId="2" xfId="1" applyFont="1" applyBorder="1"/>
    <xf numFmtId="164" fontId="8" fillId="0" borderId="0" xfId="1" applyFont="1" applyBorder="1"/>
    <xf numFmtId="164" fontId="13" fillId="0" borderId="0" xfId="1" applyFont="1" applyBorder="1"/>
    <xf numFmtId="164" fontId="12" fillId="0" borderId="2" xfId="1" applyFont="1" applyBorder="1"/>
    <xf numFmtId="0" fontId="12" fillId="0" borderId="0" xfId="1" applyNumberFormat="1" applyFont="1" applyBorder="1" applyAlignment="1">
      <alignment horizontal="left"/>
    </xf>
    <xf numFmtId="165" fontId="15" fillId="0" borderId="0" xfId="0" applyNumberFormat="1" applyFont="1" applyBorder="1"/>
    <xf numFmtId="49" fontId="16" fillId="0" borderId="14" xfId="0" applyNumberFormat="1" applyFont="1" applyBorder="1" applyAlignment="1">
      <alignment horizontal="center"/>
    </xf>
    <xf numFmtId="49" fontId="16" fillId="0" borderId="6" xfId="0" applyNumberFormat="1" applyFont="1" applyBorder="1" applyAlignment="1">
      <alignment horizontal="center"/>
    </xf>
    <xf numFmtId="49" fontId="18" fillId="0" borderId="0" xfId="0" applyNumberFormat="1" applyFont="1" applyBorder="1"/>
    <xf numFmtId="0" fontId="14" fillId="0" borderId="0" xfId="0" applyFont="1" applyBorder="1"/>
    <xf numFmtId="49" fontId="15" fillId="0" borderId="0" xfId="0" applyNumberFormat="1" applyFont="1" applyBorder="1"/>
    <xf numFmtId="0" fontId="19" fillId="0" borderId="5" xfId="0" applyFont="1" applyBorder="1"/>
    <xf numFmtId="0" fontId="19" fillId="0" borderId="10" xfId="0" applyFont="1" applyBorder="1"/>
    <xf numFmtId="0" fontId="19" fillId="0" borderId="0" xfId="0" applyFont="1" applyBorder="1"/>
    <xf numFmtId="0" fontId="19" fillId="0" borderId="6" xfId="0" applyFont="1" applyBorder="1"/>
    <xf numFmtId="0" fontId="19" fillId="0" borderId="8" xfId="0" applyFont="1" applyBorder="1"/>
    <xf numFmtId="0" fontId="19" fillId="0" borderId="9" xfId="0" applyFont="1" applyBorder="1"/>
    <xf numFmtId="0" fontId="11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164" fontId="15" fillId="0" borderId="0" xfId="1" applyFont="1" applyBorder="1"/>
    <xf numFmtId="164" fontId="15" fillId="0" borderId="2" xfId="1" applyFont="1" applyBorder="1"/>
    <xf numFmtId="164" fontId="15" fillId="0" borderId="5" xfId="1" applyFont="1" applyBorder="1"/>
    <xf numFmtId="0" fontId="0" fillId="0" borderId="8" xfId="0" applyBorder="1"/>
    <xf numFmtId="0" fontId="21" fillId="0" borderId="5" xfId="0" applyFont="1" applyBorder="1"/>
    <xf numFmtId="49" fontId="18" fillId="0" borderId="2" xfId="0" applyNumberFormat="1" applyFont="1" applyBorder="1"/>
    <xf numFmtId="0" fontId="21" fillId="0" borderId="0" xfId="0" applyFont="1" applyBorder="1"/>
    <xf numFmtId="49" fontId="18" fillId="0" borderId="0" xfId="0" applyNumberFormat="1" applyFont="1" applyBorder="1" applyAlignment="1">
      <alignment horizontal="center"/>
    </xf>
    <xf numFmtId="0" fontId="21" fillId="0" borderId="6" xfId="0" applyFont="1" applyBorder="1"/>
    <xf numFmtId="49" fontId="15" fillId="0" borderId="2" xfId="0" applyNumberFormat="1" applyFont="1" applyBorder="1"/>
    <xf numFmtId="0" fontId="15" fillId="0" borderId="0" xfId="0" applyFont="1" applyBorder="1" applyAlignment="1">
      <alignment horizontal="right"/>
    </xf>
    <xf numFmtId="0" fontId="21" fillId="0" borderId="7" xfId="0" applyFont="1" applyBorder="1"/>
    <xf numFmtId="0" fontId="21" fillId="0" borderId="8" xfId="0" applyFont="1" applyBorder="1"/>
    <xf numFmtId="0" fontId="21" fillId="0" borderId="9" xfId="0" applyFont="1" applyBorder="1"/>
    <xf numFmtId="0" fontId="19" fillId="0" borderId="13" xfId="0" applyFont="1" applyBorder="1"/>
    <xf numFmtId="0" fontId="0" fillId="0" borderId="5" xfId="0" applyBorder="1"/>
    <xf numFmtId="0" fontId="0" fillId="0" borderId="10" xfId="0" applyBorder="1"/>
    <xf numFmtId="0" fontId="0" fillId="0" borderId="0" xfId="0" applyBorder="1"/>
    <xf numFmtId="0" fontId="0" fillId="0" borderId="6" xfId="0" applyBorder="1"/>
    <xf numFmtId="0" fontId="19" fillId="0" borderId="15" xfId="0" applyFont="1" applyBorder="1"/>
    <xf numFmtId="49" fontId="16" fillId="0" borderId="8" xfId="0" applyNumberFormat="1" applyFont="1" applyBorder="1" applyAlignment="1">
      <alignment horizontal="center"/>
    </xf>
    <xf numFmtId="49" fontId="16" fillId="0" borderId="9" xfId="0" applyNumberFormat="1" applyFont="1" applyBorder="1" applyAlignment="1">
      <alignment horizontal="center"/>
    </xf>
    <xf numFmtId="0" fontId="0" fillId="0" borderId="9" xfId="0" applyBorder="1"/>
    <xf numFmtId="0" fontId="14" fillId="0" borderId="8" xfId="0" applyFont="1" applyBorder="1" applyAlignment="1">
      <alignment horizontal="center"/>
    </xf>
    <xf numFmtId="0" fontId="20" fillId="0" borderId="6" xfId="0" applyFont="1" applyBorder="1"/>
    <xf numFmtId="0" fontId="0" fillId="0" borderId="2" xfId="0" applyBorder="1"/>
    <xf numFmtId="4" fontId="15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4" fillId="0" borderId="14" xfId="0" applyFont="1" applyBorder="1" applyAlignment="1">
      <alignment horizontal="left"/>
    </xf>
    <xf numFmtId="164" fontId="14" fillId="0" borderId="6" xfId="1" applyFont="1" applyBorder="1"/>
    <xf numFmtId="0" fontId="22" fillId="0" borderId="0" xfId="0" applyFont="1" applyBorder="1"/>
    <xf numFmtId="0" fontId="22" fillId="0" borderId="6" xfId="0" applyFont="1" applyBorder="1"/>
    <xf numFmtId="4" fontId="15" fillId="0" borderId="6" xfId="0" applyNumberFormat="1" applyFont="1" applyBorder="1" applyAlignment="1">
      <alignment horizontal="right"/>
    </xf>
    <xf numFmtId="0" fontId="25" fillId="0" borderId="14" xfId="0" applyFont="1" applyBorder="1" applyAlignment="1">
      <alignment horizontal="left"/>
    </xf>
    <xf numFmtId="1" fontId="24" fillId="0" borderId="6" xfId="0" applyNumberFormat="1" applyFont="1" applyBorder="1" applyAlignment="1">
      <alignment horizontal="left"/>
    </xf>
    <xf numFmtId="0" fontId="25" fillId="0" borderId="6" xfId="0" applyFont="1" applyBorder="1" applyAlignment="1">
      <alignment horizontal="left"/>
    </xf>
    <xf numFmtId="4" fontId="25" fillId="0" borderId="6" xfId="0" applyNumberFormat="1" applyFont="1" applyBorder="1" applyAlignment="1">
      <alignment horizontal="right"/>
    </xf>
    <xf numFmtId="0" fontId="15" fillId="0" borderId="14" xfId="0" applyFont="1" applyBorder="1" applyAlignment="1">
      <alignment horizontal="left"/>
    </xf>
    <xf numFmtId="0" fontId="15" fillId="0" borderId="6" xfId="0" applyFont="1" applyBorder="1" applyAlignment="1">
      <alignment horizontal="left"/>
    </xf>
    <xf numFmtId="14" fontId="25" fillId="0" borderId="14" xfId="0" applyNumberFormat="1" applyFont="1" applyBorder="1" applyAlignment="1">
      <alignment horizontal="left"/>
    </xf>
    <xf numFmtId="4" fontId="25" fillId="0" borderId="0" xfId="0" applyNumberFormat="1" applyFont="1" applyBorder="1" applyAlignment="1">
      <alignment horizontal="right"/>
    </xf>
    <xf numFmtId="0" fontId="14" fillId="0" borderId="14" xfId="0" applyFont="1" applyBorder="1"/>
    <xf numFmtId="0" fontId="14" fillId="0" borderId="10" xfId="0" applyFont="1" applyBorder="1"/>
    <xf numFmtId="0" fontId="24" fillId="0" borderId="0" xfId="0" applyFont="1" applyBorder="1" applyAlignment="1">
      <alignment horizontal="right"/>
    </xf>
    <xf numFmtId="0" fontId="24" fillId="0" borderId="10" xfId="0" applyFont="1" applyBorder="1" applyAlignment="1">
      <alignment horizontal="right"/>
    </xf>
    <xf numFmtId="0" fontId="14" fillId="0" borderId="6" xfId="0" applyFont="1" applyBorder="1"/>
    <xf numFmtId="4" fontId="24" fillId="0" borderId="6" xfId="0" applyNumberFormat="1" applyFont="1" applyBorder="1" applyAlignment="1">
      <alignment horizontal="right"/>
    </xf>
    <xf numFmtId="4" fontId="24" fillId="0" borderId="0" xfId="0" applyNumberFormat="1" applyFont="1" applyBorder="1" applyAlignment="1">
      <alignment horizontal="right"/>
    </xf>
    <xf numFmtId="14" fontId="14" fillId="0" borderId="14" xfId="0" applyNumberFormat="1" applyFont="1" applyBorder="1" applyAlignment="1">
      <alignment horizontal="left"/>
    </xf>
    <xf numFmtId="14" fontId="14" fillId="0" borderId="14" xfId="0" applyNumberFormat="1" applyFont="1" applyBorder="1"/>
    <xf numFmtId="0" fontId="14" fillId="0" borderId="6" xfId="0" applyFont="1" applyBorder="1" applyAlignment="1">
      <alignment horizontal="left"/>
    </xf>
    <xf numFmtId="4" fontId="16" fillId="0" borderId="0" xfId="0" applyNumberFormat="1" applyFont="1" applyBorder="1"/>
    <xf numFmtId="164" fontId="16" fillId="0" borderId="6" xfId="1" applyFont="1" applyBorder="1"/>
    <xf numFmtId="0" fontId="14" fillId="0" borderId="15" xfId="0" applyFont="1" applyBorder="1"/>
    <xf numFmtId="0" fontId="14" fillId="0" borderId="9" xfId="0" applyFont="1" applyBorder="1"/>
    <xf numFmtId="0" fontId="14" fillId="0" borderId="8" xfId="0" applyFont="1" applyBorder="1"/>
    <xf numFmtId="4" fontId="14" fillId="0" borderId="6" xfId="0" applyNumberFormat="1" applyFont="1" applyBorder="1"/>
    <xf numFmtId="0" fontId="14" fillId="0" borderId="2" xfId="0" applyFont="1" applyBorder="1"/>
    <xf numFmtId="0" fontId="11" fillId="0" borderId="4" xfId="0" applyFont="1" applyBorder="1"/>
    <xf numFmtId="0" fontId="11" fillId="0" borderId="5" xfId="0" applyFont="1" applyBorder="1"/>
    <xf numFmtId="164" fontId="18" fillId="0" borderId="0" xfId="1" applyFont="1" applyBorder="1" applyAlignment="1">
      <alignment horizontal="center"/>
    </xf>
    <xf numFmtId="0" fontId="11" fillId="0" borderId="2" xfId="0" applyFont="1" applyBorder="1"/>
    <xf numFmtId="0" fontId="1" fillId="0" borderId="0" xfId="0" applyFont="1" applyBorder="1"/>
    <xf numFmtId="164" fontId="15" fillId="0" borderId="4" xfId="1" applyFont="1" applyBorder="1"/>
    <xf numFmtId="0" fontId="11" fillId="0" borderId="10" xfId="0" applyFont="1" applyBorder="1"/>
    <xf numFmtId="0" fontId="11" fillId="0" borderId="7" xfId="0" applyFont="1" applyBorder="1"/>
    <xf numFmtId="0" fontId="11" fillId="0" borderId="8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1" fillId="0" borderId="6" xfId="0" applyFont="1" applyBorder="1"/>
    <xf numFmtId="0" fontId="23" fillId="0" borderId="7" xfId="0" applyFont="1" applyBorder="1"/>
    <xf numFmtId="0" fontId="23" fillId="0" borderId="8" xfId="0" applyFont="1" applyBorder="1"/>
    <xf numFmtId="0" fontId="23" fillId="0" borderId="9" xfId="0" applyFont="1" applyBorder="1"/>
    <xf numFmtId="0" fontId="23" fillId="0" borderId="7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3" fillId="0" borderId="0" xfId="0" applyFont="1"/>
    <xf numFmtId="0" fontId="23" fillId="0" borderId="10" xfId="0" applyFont="1" applyBorder="1"/>
    <xf numFmtId="164" fontId="26" fillId="0" borderId="2" xfId="1" applyFont="1" applyBorder="1"/>
    <xf numFmtId="0" fontId="23" fillId="0" borderId="6" xfId="0" applyFont="1" applyBorder="1"/>
    <xf numFmtId="164" fontId="23" fillId="0" borderId="0" xfId="1" applyFont="1" applyBorder="1"/>
    <xf numFmtId="164" fontId="20" fillId="0" borderId="0" xfId="1" applyFont="1" applyBorder="1"/>
    <xf numFmtId="0" fontId="20" fillId="0" borderId="0" xfId="0" applyFont="1"/>
    <xf numFmtId="164" fontId="23" fillId="0" borderId="2" xfId="1" applyFont="1" applyBorder="1"/>
    <xf numFmtId="4" fontId="23" fillId="0" borderId="6" xfId="0" applyNumberFormat="1" applyFont="1" applyBorder="1"/>
    <xf numFmtId="164" fontId="26" fillId="0" borderId="0" xfId="1" applyFont="1" applyBorder="1"/>
    <xf numFmtId="164" fontId="26" fillId="0" borderId="6" xfId="1" applyFont="1" applyBorder="1"/>
    <xf numFmtId="14" fontId="26" fillId="0" borderId="0" xfId="1" applyNumberFormat="1" applyFont="1" applyBorder="1"/>
    <xf numFmtId="164" fontId="23" fillId="0" borderId="6" xfId="1" applyFont="1" applyBorder="1"/>
    <xf numFmtId="164" fontId="27" fillId="0" borderId="2" xfId="1" applyFont="1" applyBorder="1"/>
    <xf numFmtId="164" fontId="27" fillId="0" borderId="0" xfId="1" applyFont="1" applyBorder="1"/>
    <xf numFmtId="14" fontId="23" fillId="0" borderId="6" xfId="1" applyNumberFormat="1" applyFont="1" applyBorder="1"/>
    <xf numFmtId="49" fontId="23" fillId="0" borderId="0" xfId="0" applyNumberFormat="1" applyFont="1" applyBorder="1"/>
    <xf numFmtId="164" fontId="28" fillId="0" borderId="0" xfId="1" applyFont="1" applyBorder="1"/>
    <xf numFmtId="164" fontId="26" fillId="0" borderId="6" xfId="0" applyNumberFormat="1" applyFont="1" applyBorder="1"/>
    <xf numFmtId="4" fontId="23" fillId="0" borderId="6" xfId="1" applyNumberFormat="1" applyFont="1" applyBorder="1"/>
    <xf numFmtId="164" fontId="29" fillId="0" borderId="0" xfId="1" applyFont="1" applyBorder="1"/>
    <xf numFmtId="164" fontId="23" fillId="0" borderId="6" xfId="0" applyNumberFormat="1" applyFont="1" applyBorder="1"/>
    <xf numFmtId="4" fontId="26" fillId="0" borderId="6" xfId="0" applyNumberFormat="1" applyFont="1" applyBorder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right"/>
    </xf>
    <xf numFmtId="4" fontId="30" fillId="0" borderId="0" xfId="0" applyNumberFormat="1" applyFont="1" applyAlignment="1">
      <alignment horizontal="righ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4" fontId="31" fillId="0" borderId="0" xfId="0" applyNumberFormat="1" applyFont="1" applyAlignment="1">
      <alignment horizontal="right"/>
    </xf>
    <xf numFmtId="1" fontId="31" fillId="0" borderId="0" xfId="0" applyNumberFormat="1" applyFont="1" applyAlignment="1">
      <alignment horizontal="right"/>
    </xf>
    <xf numFmtId="0" fontId="16" fillId="0" borderId="14" xfId="0" applyFont="1" applyBorder="1"/>
    <xf numFmtId="0" fontId="15" fillId="0" borderId="8" xfId="0" applyFont="1" applyBorder="1"/>
    <xf numFmtId="14" fontId="15" fillId="0" borderId="8" xfId="0" applyNumberFormat="1" applyFont="1" applyBorder="1"/>
    <xf numFmtId="14" fontId="15" fillId="0" borderId="10" xfId="0" applyNumberFormat="1" applyFont="1" applyFill="1" applyBorder="1"/>
    <xf numFmtId="0" fontId="23" fillId="0" borderId="2" xfId="0" applyFont="1" applyBorder="1"/>
    <xf numFmtId="0" fontId="26" fillId="0" borderId="2" xfId="0" applyFont="1" applyBorder="1"/>
    <xf numFmtId="164" fontId="26" fillId="0" borderId="0" xfId="0" applyNumberFormat="1" applyFont="1" applyBorder="1"/>
    <xf numFmtId="0" fontId="20" fillId="0" borderId="2" xfId="0" applyFont="1" applyBorder="1"/>
    <xf numFmtId="0" fontId="20" fillId="0" borderId="0" xfId="0" applyFont="1" applyBorder="1"/>
    <xf numFmtId="165" fontId="15" fillId="0" borderId="6" xfId="0" applyNumberFormat="1" applyFont="1" applyBorder="1"/>
    <xf numFmtId="14" fontId="15" fillId="0" borderId="6" xfId="0" applyNumberFormat="1" applyFont="1" applyBorder="1"/>
    <xf numFmtId="0" fontId="11" fillId="0" borderId="9" xfId="0" applyFont="1" applyBorder="1" applyAlignment="1">
      <alignment horizontal="right"/>
    </xf>
    <xf numFmtId="4" fontId="0" fillId="0" borderId="0" xfId="0" applyNumberFormat="1" applyBorder="1"/>
    <xf numFmtId="0" fontId="32" fillId="0" borderId="4" xfId="0" applyFont="1" applyBorder="1"/>
    <xf numFmtId="0" fontId="32" fillId="0" borderId="5" xfId="0" applyFont="1" applyBorder="1"/>
    <xf numFmtId="0" fontId="1" fillId="0" borderId="2" xfId="0" applyFont="1" applyBorder="1"/>
    <xf numFmtId="0" fontId="0" fillId="0" borderId="4" xfId="0" applyBorder="1"/>
    <xf numFmtId="0" fontId="0" fillId="0" borderId="5" xfId="0" applyFont="1" applyBorder="1"/>
    <xf numFmtId="0" fontId="33" fillId="0" borderId="0" xfId="0" quotePrefix="1" applyFont="1" applyBorder="1"/>
    <xf numFmtId="0" fontId="33" fillId="0" borderId="0" xfId="0" applyFont="1" applyBorder="1" applyAlignment="1">
      <alignment horizontal="left"/>
    </xf>
    <xf numFmtId="0" fontId="0" fillId="0" borderId="7" xfId="0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35" fillId="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0" fontId="38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9" fillId="0" borderId="0" xfId="0" applyFont="1"/>
    <xf numFmtId="14" fontId="39" fillId="0" borderId="0" xfId="0" applyNumberFormat="1" applyFont="1" applyAlignment="1">
      <alignment horizontal="center"/>
    </xf>
    <xf numFmtId="3" fontId="39" fillId="0" borderId="0" xfId="0" applyNumberFormat="1" applyFont="1"/>
    <xf numFmtId="3" fontId="39" fillId="0" borderId="0" xfId="0" applyNumberFormat="1" applyFont="1" applyFill="1"/>
    <xf numFmtId="1" fontId="39" fillId="0" borderId="0" xfId="0" applyNumberFormat="1" applyFont="1"/>
    <xf numFmtId="14" fontId="39" fillId="0" borderId="0" xfId="0" applyNumberFormat="1" applyFont="1" applyBorder="1" applyAlignment="1">
      <alignment horizontal="center"/>
    </xf>
    <xf numFmtId="3" fontId="39" fillId="0" borderId="0" xfId="0" applyNumberFormat="1" applyFont="1" applyBorder="1"/>
    <xf numFmtId="3" fontId="39" fillId="0" borderId="8" xfId="0" applyNumberFormat="1" applyFont="1" applyBorder="1"/>
    <xf numFmtId="3" fontId="39" fillId="0" borderId="0" xfId="0" applyNumberFormat="1" applyFont="1" applyFill="1" applyBorder="1"/>
    <xf numFmtId="0" fontId="39" fillId="0" borderId="0" xfId="0" applyFont="1" applyBorder="1"/>
    <xf numFmtId="0" fontId="35" fillId="0" borderId="5" xfId="0" applyFont="1" applyBorder="1" applyAlignment="1">
      <alignment horizontal="center"/>
    </xf>
    <xf numFmtId="3" fontId="35" fillId="0" borderId="5" xfId="0" applyNumberFormat="1" applyFont="1" applyBorder="1"/>
    <xf numFmtId="3" fontId="35" fillId="0" borderId="0" xfId="0" applyNumberFormat="1" applyFont="1" applyBorder="1"/>
    <xf numFmtId="3" fontId="36" fillId="0" borderId="0" xfId="0" applyNumberFormat="1" applyFont="1"/>
    <xf numFmtId="3" fontId="34" fillId="0" borderId="0" xfId="0" applyNumberFormat="1" applyFont="1"/>
    <xf numFmtId="0" fontId="39" fillId="0" borderId="0" xfId="0" applyFont="1" applyAlignment="1">
      <alignment horizontal="left"/>
    </xf>
    <xf numFmtId="3" fontId="39" fillId="0" borderId="0" xfId="0" applyNumberFormat="1" applyFont="1" applyAlignment="1">
      <alignment horizontal="right"/>
    </xf>
    <xf numFmtId="14" fontId="39" fillId="0" borderId="8" xfId="0" applyNumberFormat="1" applyFont="1" applyBorder="1"/>
    <xf numFmtId="0" fontId="39" fillId="0" borderId="8" xfId="0" applyFont="1" applyBorder="1"/>
    <xf numFmtId="0" fontId="34" fillId="0" borderId="8" xfId="0" applyFont="1" applyBorder="1"/>
    <xf numFmtId="3" fontId="35" fillId="0" borderId="0" xfId="0" applyNumberFormat="1" applyFont="1"/>
    <xf numFmtId="168" fontId="35" fillId="0" borderId="0" xfId="1" applyNumberFormat="1" applyFont="1"/>
    <xf numFmtId="168" fontId="34" fillId="0" borderId="0" xfId="0" applyNumberFormat="1" applyFont="1"/>
    <xf numFmtId="3" fontId="35" fillId="0" borderId="0" xfId="0" applyNumberFormat="1" applyFont="1" applyFill="1"/>
    <xf numFmtId="3" fontId="35" fillId="0" borderId="0" xfId="0" applyNumberFormat="1" applyFont="1" applyAlignment="1">
      <alignment horizontal="right"/>
    </xf>
    <xf numFmtId="49" fontId="17" fillId="0" borderId="5" xfId="0" applyNumberFormat="1" applyFont="1" applyBorder="1" applyAlignment="1">
      <alignment horizontal="center"/>
    </xf>
    <xf numFmtId="0" fontId="0" fillId="0" borderId="5" xfId="0" applyBorder="1" applyAlignment="1"/>
    <xf numFmtId="0" fontId="0" fillId="0" borderId="10" xfId="0" applyBorder="1" applyAlignment="1"/>
    <xf numFmtId="49" fontId="18" fillId="0" borderId="7" xfId="0" applyNumberFormat="1" applyFont="1" applyBorder="1" applyAlignment="1">
      <alignment horizontal="right"/>
    </xf>
    <xf numFmtId="0" fontId="23" fillId="0" borderId="9" xfId="0" applyFont="1" applyBorder="1" applyAlignment="1">
      <alignment horizontal="right"/>
    </xf>
    <xf numFmtId="0" fontId="23" fillId="0" borderId="2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7" fillId="0" borderId="16" xfId="0" applyFont="1" applyBorder="1" applyAlignment="1">
      <alignment horizontal="center"/>
    </xf>
    <xf numFmtId="0" fontId="37" fillId="0" borderId="17" xfId="0" applyFont="1" applyBorder="1" applyAlignment="1">
      <alignment horizontal="center"/>
    </xf>
    <xf numFmtId="0" fontId="37" fillId="0" borderId="18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2"/>
  <sheetViews>
    <sheetView topLeftCell="A136" zoomScale="70" zoomScaleNormal="70" workbookViewId="0">
      <selection activeCell="F31" sqref="F31"/>
    </sheetView>
  </sheetViews>
  <sheetFormatPr defaultColWidth="11.5546875" defaultRowHeight="18" x14ac:dyDescent="0.35"/>
  <cols>
    <col min="1" max="3" width="11.5546875" style="11"/>
    <col min="4" max="5" width="0" style="11" hidden="1" customWidth="1"/>
    <col min="6" max="6" width="28.88671875" style="11" customWidth="1"/>
    <col min="7" max="7" width="17.109375" style="11" customWidth="1"/>
    <col min="8" max="8" width="15.33203125" style="11" bestFit="1" customWidth="1"/>
    <col min="9" max="9" width="11.5546875" style="11"/>
    <col min="10" max="13" width="0" style="11" hidden="1" customWidth="1"/>
    <col min="14" max="14" width="13.44140625" style="11" customWidth="1"/>
    <col min="15" max="15" width="11.5546875" style="11"/>
    <col min="16" max="16" width="16.88671875" style="11" bestFit="1" customWidth="1"/>
    <col min="17" max="17" width="14.44140625" style="11" customWidth="1"/>
    <col min="18" max="18" width="15.33203125" style="11" bestFit="1" customWidth="1"/>
    <col min="19" max="16384" width="11.5546875" style="11"/>
  </cols>
  <sheetData>
    <row r="1" spans="1:18" ht="18.75" x14ac:dyDescent="0.3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63">
        <v>41445</v>
      </c>
    </row>
    <row r="2" spans="1:18" x14ac:dyDescent="0.35">
      <c r="A2" s="12" t="s">
        <v>130</v>
      </c>
      <c r="B2" s="5"/>
      <c r="C2" s="5"/>
      <c r="D2" s="5"/>
      <c r="E2" s="5"/>
      <c r="F2" s="5"/>
      <c r="G2" s="5"/>
      <c r="H2" s="5"/>
      <c r="I2" s="5"/>
      <c r="J2" s="1" t="s">
        <v>8</v>
      </c>
      <c r="K2" s="5"/>
      <c r="L2" s="5"/>
      <c r="M2" s="5"/>
      <c r="N2" s="13"/>
      <c r="O2" s="5"/>
      <c r="P2" s="14" t="s">
        <v>2</v>
      </c>
      <c r="Q2" s="5"/>
      <c r="R2" s="15"/>
    </row>
    <row r="3" spans="1:18" ht="18.75" x14ac:dyDescent="0.3">
      <c r="A3" s="16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3"/>
      <c r="O3" s="5"/>
      <c r="P3" s="14" t="s">
        <v>2</v>
      </c>
      <c r="Q3" s="5"/>
      <c r="R3" s="15"/>
    </row>
    <row r="4" spans="1:18" ht="18.75" x14ac:dyDescent="0.3">
      <c r="A4" s="16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3" t="s">
        <v>129</v>
      </c>
      <c r="O4" s="5"/>
      <c r="P4" s="17" t="s">
        <v>99</v>
      </c>
      <c r="Q4" s="5"/>
      <c r="R4" s="15"/>
    </row>
    <row r="5" spans="1:18" ht="18.75" x14ac:dyDescent="0.3">
      <c r="A5" s="16" t="s">
        <v>2</v>
      </c>
      <c r="B5" s="5"/>
      <c r="C5" s="5"/>
      <c r="D5" s="5"/>
      <c r="E5" s="5"/>
      <c r="F5" s="5"/>
      <c r="G5" s="5"/>
      <c r="H5" s="5"/>
      <c r="I5" s="5"/>
      <c r="J5" s="1" t="s">
        <v>5</v>
      </c>
      <c r="K5" s="5"/>
      <c r="L5" s="5"/>
      <c r="M5" s="5"/>
      <c r="N5" s="13" t="s">
        <v>127</v>
      </c>
      <c r="O5" s="5"/>
      <c r="P5" s="18">
        <v>40909</v>
      </c>
      <c r="Q5" s="5"/>
      <c r="R5" s="15"/>
    </row>
    <row r="6" spans="1:18" ht="18.75" x14ac:dyDescent="0.3">
      <c r="A6" s="14" t="s">
        <v>4</v>
      </c>
      <c r="C6" s="5"/>
      <c r="D6" s="5"/>
      <c r="E6" s="5"/>
      <c r="F6" s="5"/>
      <c r="G6" s="5"/>
      <c r="H6" s="5"/>
      <c r="I6" s="5"/>
      <c r="J6" s="1" t="s">
        <v>1</v>
      </c>
      <c r="K6" s="5"/>
      <c r="L6" s="5"/>
      <c r="M6" s="5"/>
      <c r="N6" s="13"/>
      <c r="O6" s="5"/>
      <c r="P6" s="18">
        <v>41274</v>
      </c>
      <c r="Q6" s="5"/>
      <c r="R6" s="15"/>
    </row>
    <row r="7" spans="1:18" ht="18.75" x14ac:dyDescent="0.3">
      <c r="A7" s="12" t="s">
        <v>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14" t="s">
        <v>128</v>
      </c>
      <c r="O7" s="5"/>
      <c r="P7" s="68" t="s">
        <v>106</v>
      </c>
      <c r="Q7" s="5"/>
      <c r="R7" s="15"/>
    </row>
    <row r="8" spans="1:18" ht="18.75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1"/>
    </row>
    <row r="9" spans="1:18" ht="18.75" x14ac:dyDescent="0.3">
      <c r="A9" s="22"/>
      <c r="I9" s="22"/>
      <c r="K9" s="23"/>
      <c r="M9" s="22"/>
      <c r="N9" s="24"/>
      <c r="P9" s="25"/>
      <c r="R9" s="26"/>
    </row>
    <row r="10" spans="1:18" ht="18.75" x14ac:dyDescent="0.3">
      <c r="A10" s="9"/>
      <c r="B10" s="10"/>
      <c r="C10" s="10"/>
      <c r="D10" s="10"/>
      <c r="E10" s="10"/>
      <c r="F10" s="10"/>
      <c r="G10" s="10"/>
      <c r="H10" s="10"/>
      <c r="I10" s="9"/>
      <c r="J10" s="10"/>
      <c r="K10" s="27"/>
      <c r="L10" s="10"/>
      <c r="M10" s="10"/>
      <c r="N10" s="9"/>
      <c r="O10" s="10"/>
      <c r="P10" s="27"/>
      <c r="Q10" s="10"/>
      <c r="R10" s="27"/>
    </row>
    <row r="11" spans="1:18" ht="18.75" x14ac:dyDescent="0.3">
      <c r="A11" s="28"/>
      <c r="B11" s="5"/>
      <c r="C11" s="5"/>
      <c r="D11" s="5"/>
      <c r="E11" s="5"/>
      <c r="F11" s="5"/>
      <c r="G11" s="5"/>
      <c r="H11" s="5"/>
      <c r="I11" s="28"/>
      <c r="J11" s="1" t="s">
        <v>2</v>
      </c>
      <c r="K11" s="15"/>
      <c r="L11" s="1" t="s">
        <v>2</v>
      </c>
      <c r="M11" s="5"/>
      <c r="N11" s="28"/>
      <c r="O11" s="1" t="s">
        <v>118</v>
      </c>
      <c r="P11" s="15"/>
      <c r="Q11" s="1" t="s">
        <v>117</v>
      </c>
      <c r="R11" s="15"/>
    </row>
    <row r="12" spans="1:18" x14ac:dyDescent="0.35">
      <c r="A12" s="28"/>
      <c r="B12" s="5"/>
      <c r="C12" s="5"/>
      <c r="D12" s="5"/>
      <c r="E12" s="1" t="s">
        <v>0</v>
      </c>
      <c r="F12" s="5"/>
      <c r="G12" s="5"/>
      <c r="H12" s="5"/>
      <c r="I12" s="28"/>
      <c r="J12" s="5"/>
      <c r="K12" s="15"/>
      <c r="L12" s="5"/>
      <c r="M12" s="5"/>
      <c r="N12" s="28"/>
      <c r="O12" s="5"/>
      <c r="P12" s="15"/>
      <c r="Q12" s="5"/>
      <c r="R12" s="15"/>
    </row>
    <row r="13" spans="1:18" ht="18.75" x14ac:dyDescent="0.3">
      <c r="A13" s="28"/>
      <c r="B13" s="5"/>
      <c r="C13" s="5"/>
      <c r="D13" s="5"/>
      <c r="E13" s="5"/>
      <c r="F13" s="5"/>
      <c r="G13" s="5"/>
      <c r="H13" s="5"/>
      <c r="I13" s="28"/>
      <c r="J13" s="5"/>
      <c r="K13" s="15"/>
      <c r="L13" s="5"/>
      <c r="M13" s="5"/>
      <c r="N13" s="28"/>
      <c r="O13" s="5"/>
      <c r="P13" s="15"/>
      <c r="Q13" s="5"/>
      <c r="R13" s="15"/>
    </row>
    <row r="14" spans="1:18" ht="18.75" x14ac:dyDescent="0.3">
      <c r="A14" s="19"/>
      <c r="B14" s="20"/>
      <c r="C14" s="20"/>
      <c r="D14" s="20"/>
      <c r="E14" s="20"/>
      <c r="F14" s="20"/>
      <c r="G14" s="20"/>
      <c r="H14" s="20"/>
      <c r="I14" s="19"/>
      <c r="J14" s="20"/>
      <c r="K14" s="21"/>
      <c r="L14" s="20"/>
      <c r="M14" s="20"/>
      <c r="N14" s="19"/>
      <c r="O14" s="20"/>
      <c r="P14" s="21"/>
      <c r="Q14" s="20"/>
      <c r="R14" s="21"/>
    </row>
    <row r="15" spans="1:18" ht="18.75" x14ac:dyDescent="0.3">
      <c r="A15" s="28"/>
      <c r="B15" s="5"/>
      <c r="C15" s="5"/>
      <c r="D15" s="5"/>
      <c r="E15" s="5"/>
      <c r="F15" s="5"/>
      <c r="G15" s="5"/>
      <c r="H15" s="5"/>
      <c r="I15" s="28"/>
      <c r="J15" s="5"/>
      <c r="K15" s="15"/>
      <c r="L15" s="5"/>
      <c r="M15" s="5"/>
      <c r="N15" s="28"/>
      <c r="O15" s="5"/>
      <c r="P15" s="15"/>
      <c r="Q15" s="5"/>
      <c r="R15" s="15"/>
    </row>
    <row r="16" spans="1:18" ht="18.75" x14ac:dyDescent="0.3">
      <c r="A16" s="2" t="s">
        <v>119</v>
      </c>
      <c r="B16" s="38"/>
      <c r="C16" s="38"/>
      <c r="D16" s="38"/>
      <c r="E16" s="38"/>
      <c r="F16" s="38"/>
      <c r="G16" s="38"/>
      <c r="H16" s="38"/>
      <c r="I16" s="40"/>
      <c r="J16" s="38"/>
      <c r="K16" s="41"/>
      <c r="L16" s="38"/>
      <c r="M16" s="38"/>
      <c r="N16" s="40"/>
      <c r="O16" s="38"/>
      <c r="P16" s="46">
        <v>0</v>
      </c>
      <c r="Q16" s="38"/>
      <c r="R16" s="41"/>
    </row>
    <row r="17" spans="1:18" ht="18.75" x14ac:dyDescent="0.3">
      <c r="A17" s="13" t="s">
        <v>111</v>
      </c>
      <c r="B17" s="38"/>
      <c r="C17" s="38"/>
      <c r="D17" s="38"/>
      <c r="E17" s="38"/>
      <c r="F17" s="38"/>
      <c r="G17" s="38"/>
      <c r="H17" s="38"/>
      <c r="I17" s="40"/>
      <c r="J17" s="38"/>
      <c r="K17" s="41"/>
      <c r="L17" s="38"/>
      <c r="M17" s="38"/>
      <c r="N17" s="40"/>
      <c r="O17" s="38"/>
      <c r="P17" s="46"/>
      <c r="Q17" s="38"/>
      <c r="R17" s="41"/>
    </row>
    <row r="18" spans="1:18" ht="18.75" x14ac:dyDescent="0.3">
      <c r="A18" s="28"/>
      <c r="B18" s="5"/>
      <c r="C18" s="5"/>
      <c r="D18" s="5"/>
      <c r="E18" s="5"/>
      <c r="F18" s="5"/>
      <c r="G18" s="5"/>
      <c r="H18" s="5"/>
      <c r="I18" s="28"/>
      <c r="J18" s="5"/>
      <c r="K18" s="15"/>
      <c r="L18" s="5"/>
      <c r="M18" s="5"/>
      <c r="N18" s="28"/>
      <c r="O18" s="5"/>
      <c r="P18" s="15"/>
      <c r="Q18" s="5"/>
      <c r="R18" s="15"/>
    </row>
    <row r="19" spans="1:18" ht="18.75" x14ac:dyDescent="0.3">
      <c r="A19" s="9"/>
      <c r="B19" s="10"/>
      <c r="C19" s="10"/>
      <c r="D19" s="10"/>
      <c r="E19" s="10"/>
      <c r="F19" s="10"/>
      <c r="G19" s="10"/>
      <c r="H19" s="10"/>
      <c r="I19" s="9"/>
      <c r="J19" s="10"/>
      <c r="K19" s="27"/>
      <c r="L19" s="10"/>
      <c r="M19" s="10"/>
      <c r="N19" s="9"/>
      <c r="O19" s="10"/>
      <c r="P19" s="27"/>
      <c r="Q19" s="10"/>
      <c r="R19" s="27"/>
    </row>
    <row r="20" spans="1:18" ht="18.75" x14ac:dyDescent="0.3">
      <c r="A20" s="2" t="s">
        <v>134</v>
      </c>
      <c r="B20" s="5"/>
      <c r="C20" s="5"/>
      <c r="D20" s="5"/>
      <c r="E20" s="5"/>
      <c r="F20" s="5"/>
      <c r="G20" s="5"/>
      <c r="H20" s="5"/>
      <c r="I20" s="29"/>
      <c r="J20" s="5"/>
      <c r="K20" s="6"/>
      <c r="L20" s="5"/>
      <c r="M20" s="30"/>
      <c r="N20" s="29"/>
      <c r="O20" s="5"/>
      <c r="P20" s="42"/>
      <c r="Q20" s="5"/>
      <c r="R20" s="6"/>
    </row>
    <row r="21" spans="1:18" ht="18.75" x14ac:dyDescent="0.3">
      <c r="A21" s="2" t="s">
        <v>97</v>
      </c>
      <c r="B21" s="5"/>
      <c r="C21" s="5"/>
      <c r="D21" s="5"/>
      <c r="E21" s="5"/>
      <c r="F21" s="5"/>
      <c r="G21" s="5"/>
      <c r="H21" s="5"/>
      <c r="I21" s="29"/>
      <c r="J21" s="5"/>
      <c r="K21" s="6"/>
      <c r="L21" s="5"/>
      <c r="M21" s="30"/>
      <c r="N21" s="29"/>
      <c r="O21" s="5"/>
      <c r="P21" s="6"/>
      <c r="Q21" s="5"/>
      <c r="R21" s="6"/>
    </row>
    <row r="22" spans="1:18" ht="18.75" hidden="1" x14ac:dyDescent="0.3">
      <c r="A22" s="2" t="s">
        <v>9</v>
      </c>
      <c r="B22" s="5"/>
      <c r="C22" s="5"/>
      <c r="D22" s="5"/>
      <c r="E22" s="5"/>
      <c r="F22" s="5"/>
      <c r="G22" s="5"/>
      <c r="H22" s="5"/>
      <c r="I22" s="29"/>
      <c r="J22" s="5"/>
      <c r="K22" s="6"/>
      <c r="L22" s="5"/>
      <c r="M22" s="30"/>
      <c r="N22" s="29"/>
      <c r="O22" s="5"/>
      <c r="P22" s="6"/>
      <c r="Q22" s="5"/>
      <c r="R22" s="6"/>
    </row>
    <row r="23" spans="1:18" ht="18.75" hidden="1" x14ac:dyDescent="0.3">
      <c r="A23" s="31" t="s">
        <v>2</v>
      </c>
      <c r="B23" s="5"/>
      <c r="C23" s="5"/>
      <c r="D23" s="5"/>
      <c r="E23" s="5"/>
      <c r="F23" s="5"/>
      <c r="G23" s="5"/>
      <c r="H23" s="5"/>
      <c r="I23" s="29"/>
      <c r="J23" s="5"/>
      <c r="K23" s="6"/>
      <c r="L23" s="5"/>
      <c r="M23" s="30"/>
      <c r="N23" s="29"/>
      <c r="O23" s="5"/>
      <c r="P23" s="6"/>
      <c r="Q23" s="5"/>
      <c r="R23" s="6"/>
    </row>
    <row r="24" spans="1:18" ht="18.75" hidden="1" x14ac:dyDescent="0.3">
      <c r="A24" s="31" t="s">
        <v>10</v>
      </c>
      <c r="B24" s="5"/>
      <c r="C24" s="5"/>
      <c r="D24" s="5"/>
      <c r="E24" s="5"/>
      <c r="F24" s="5"/>
      <c r="G24" s="5"/>
      <c r="H24" s="5"/>
      <c r="I24" s="29"/>
      <c r="J24" s="5"/>
      <c r="K24" s="6"/>
      <c r="L24" s="5"/>
      <c r="M24" s="30"/>
      <c r="N24" s="29"/>
      <c r="O24" s="5"/>
      <c r="P24" s="6"/>
      <c r="Q24" s="5"/>
      <c r="R24" s="6"/>
    </row>
    <row r="25" spans="1:18" ht="18.75" x14ac:dyDescent="0.3">
      <c r="A25" s="31" t="s">
        <v>2</v>
      </c>
      <c r="B25" s="5"/>
      <c r="C25" s="5"/>
      <c r="D25" s="5"/>
      <c r="E25" s="5"/>
      <c r="F25" s="5"/>
      <c r="G25" s="5"/>
      <c r="H25" s="5"/>
      <c r="I25" s="29"/>
      <c r="J25" s="5"/>
      <c r="K25" s="6"/>
      <c r="L25" s="5"/>
      <c r="M25" s="30"/>
      <c r="N25" s="29"/>
      <c r="O25" s="5"/>
      <c r="P25" s="6"/>
      <c r="Q25" s="5"/>
      <c r="R25" s="6"/>
    </row>
    <row r="26" spans="1:18" ht="18.75" x14ac:dyDescent="0.3">
      <c r="A26" s="2" t="s">
        <v>120</v>
      </c>
      <c r="B26" s="5"/>
      <c r="C26" s="5"/>
      <c r="D26" s="5"/>
      <c r="E26" s="5"/>
      <c r="F26" s="5"/>
      <c r="G26" s="5"/>
      <c r="H26" s="5"/>
      <c r="I26" s="29"/>
      <c r="J26" s="5"/>
      <c r="K26" s="6"/>
      <c r="L26" s="5"/>
      <c r="M26" s="30"/>
      <c r="N26" s="29"/>
      <c r="O26" s="5"/>
      <c r="P26" s="4">
        <f>SUM(P30+P33+P36+P43)</f>
        <v>24793.9</v>
      </c>
      <c r="Q26" s="5"/>
      <c r="R26" s="4">
        <v>24527.250000000007</v>
      </c>
    </row>
    <row r="27" spans="1:18" ht="18.75" hidden="1" x14ac:dyDescent="0.3">
      <c r="A27" s="31" t="s">
        <v>2</v>
      </c>
      <c r="B27" s="5"/>
      <c r="C27" s="5"/>
      <c r="D27" s="5"/>
      <c r="E27" s="5"/>
      <c r="F27" s="5"/>
      <c r="G27" s="5"/>
      <c r="H27" s="5"/>
      <c r="I27" s="29"/>
      <c r="J27" s="5"/>
      <c r="K27" s="6"/>
      <c r="L27" s="5"/>
      <c r="M27" s="30"/>
      <c r="N27" s="29"/>
      <c r="O27" s="5"/>
      <c r="P27" s="6"/>
      <c r="Q27" s="5"/>
      <c r="R27" s="6"/>
    </row>
    <row r="28" spans="1:18" ht="18.75" hidden="1" x14ac:dyDescent="0.3">
      <c r="A28" s="31" t="s">
        <v>11</v>
      </c>
      <c r="B28" s="5"/>
      <c r="C28" s="5"/>
      <c r="D28" s="5"/>
      <c r="E28" s="5"/>
      <c r="F28" s="5"/>
      <c r="G28" s="5"/>
      <c r="H28" s="5"/>
      <c r="I28" s="29"/>
      <c r="J28" s="5"/>
      <c r="K28" s="6"/>
      <c r="L28" s="5"/>
      <c r="M28" s="30"/>
      <c r="N28" s="29"/>
      <c r="O28" s="5"/>
      <c r="P28" s="6"/>
      <c r="Q28" s="5"/>
      <c r="R28" s="6"/>
    </row>
    <row r="29" spans="1:18" ht="18.75" x14ac:dyDescent="0.3">
      <c r="A29" s="31" t="s">
        <v>2</v>
      </c>
      <c r="B29" s="5"/>
      <c r="C29" s="5"/>
      <c r="D29" s="5"/>
      <c r="E29" s="5"/>
      <c r="F29" s="5"/>
      <c r="G29" s="5"/>
      <c r="H29" s="5"/>
      <c r="I29" s="29"/>
      <c r="J29" s="5"/>
      <c r="K29" s="6"/>
      <c r="L29" s="5"/>
      <c r="M29" s="30"/>
      <c r="N29" s="29"/>
      <c r="O29" s="5"/>
      <c r="P29" s="6"/>
      <c r="Q29" s="5"/>
      <c r="R29" s="6"/>
    </row>
    <row r="30" spans="1:18" ht="18.75" x14ac:dyDescent="0.3">
      <c r="A30" s="31" t="s">
        <v>12</v>
      </c>
      <c r="B30" s="5"/>
      <c r="C30" s="5"/>
      <c r="D30" s="5"/>
      <c r="E30" s="5"/>
      <c r="F30" s="5"/>
      <c r="G30" s="5"/>
      <c r="H30" s="5"/>
      <c r="I30" s="29"/>
      <c r="J30" s="5"/>
      <c r="K30" s="6"/>
      <c r="L30" s="5"/>
      <c r="M30" s="30"/>
      <c r="N30" s="29"/>
      <c r="O30" s="5"/>
      <c r="P30" s="7">
        <f>SUM(P31)</f>
        <v>10921.09</v>
      </c>
      <c r="Q30" s="5"/>
      <c r="R30" s="6"/>
    </row>
    <row r="31" spans="1:18" ht="18.75" x14ac:dyDescent="0.3">
      <c r="A31" s="32" t="s">
        <v>12</v>
      </c>
      <c r="B31" s="5"/>
      <c r="C31" s="5"/>
      <c r="D31" s="5"/>
      <c r="E31" s="5"/>
      <c r="F31" s="5"/>
      <c r="G31" s="33" t="s">
        <v>13</v>
      </c>
      <c r="H31" s="5"/>
      <c r="I31" s="29"/>
      <c r="J31" s="5"/>
      <c r="K31" s="6"/>
      <c r="L31" s="5"/>
      <c r="M31" s="30"/>
      <c r="N31" s="29"/>
      <c r="O31" s="5"/>
      <c r="P31" s="8">
        <f>5000+4921.09+1000</f>
        <v>10921.09</v>
      </c>
      <c r="Q31" s="5"/>
      <c r="R31" s="6"/>
    </row>
    <row r="32" spans="1:18" ht="18.75" x14ac:dyDescent="0.3">
      <c r="A32" s="31" t="s">
        <v>2</v>
      </c>
      <c r="B32" s="5"/>
      <c r="C32" s="5"/>
      <c r="D32" s="5"/>
      <c r="E32" s="5"/>
      <c r="F32" s="5"/>
      <c r="G32" s="5"/>
      <c r="H32" s="5"/>
      <c r="I32" s="29"/>
      <c r="J32" s="5"/>
      <c r="K32" s="6"/>
      <c r="L32" s="5"/>
      <c r="M32" s="30"/>
      <c r="N32" s="29"/>
      <c r="O32" s="5"/>
      <c r="P32" s="6"/>
      <c r="Q32" s="5"/>
      <c r="R32" s="6"/>
    </row>
    <row r="33" spans="1:18" ht="18.75" x14ac:dyDescent="0.3">
      <c r="A33" s="31" t="s">
        <v>14</v>
      </c>
      <c r="B33" s="5"/>
      <c r="C33" s="5"/>
      <c r="D33" s="5"/>
      <c r="E33" s="5"/>
      <c r="F33" s="5"/>
      <c r="G33" s="5"/>
      <c r="H33" s="5"/>
      <c r="I33" s="29"/>
      <c r="J33" s="5"/>
      <c r="K33" s="6"/>
      <c r="L33" s="5"/>
      <c r="M33" s="30"/>
      <c r="N33" s="29"/>
      <c r="O33" s="5"/>
      <c r="P33" s="7">
        <f>SUM(P34)</f>
        <v>1504.8600000000001</v>
      </c>
      <c r="Q33" s="5"/>
      <c r="R33" s="7">
        <v>3000</v>
      </c>
    </row>
    <row r="34" spans="1:18" ht="18.75" x14ac:dyDescent="0.3">
      <c r="A34" s="32" t="s">
        <v>14</v>
      </c>
      <c r="B34" s="5"/>
      <c r="C34" s="5"/>
      <c r="D34" s="5"/>
      <c r="E34" s="5"/>
      <c r="F34" s="5"/>
      <c r="G34" s="33" t="s">
        <v>15</v>
      </c>
      <c r="H34" s="5"/>
      <c r="I34" s="29"/>
      <c r="J34" s="5"/>
      <c r="K34" s="6"/>
      <c r="L34" s="5"/>
      <c r="M34" s="30"/>
      <c r="N34" s="29"/>
      <c r="O34" s="5"/>
      <c r="P34" s="8">
        <v>1504.8600000000001</v>
      </c>
      <c r="Q34" s="5"/>
      <c r="R34" s="8">
        <v>3000</v>
      </c>
    </row>
    <row r="35" spans="1:18" ht="18.75" x14ac:dyDescent="0.3">
      <c r="A35" s="31" t="s">
        <v>2</v>
      </c>
      <c r="B35" s="5"/>
      <c r="C35" s="5"/>
      <c r="D35" s="5"/>
      <c r="E35" s="5"/>
      <c r="F35" s="5"/>
      <c r="G35" s="5"/>
      <c r="H35" s="5"/>
      <c r="I35" s="29"/>
      <c r="J35" s="5"/>
      <c r="K35" s="6"/>
      <c r="L35" s="5"/>
      <c r="M35" s="30"/>
      <c r="N35" s="29"/>
      <c r="O35" s="5"/>
      <c r="P35" s="6"/>
      <c r="Q35" s="5"/>
      <c r="R35" s="6"/>
    </row>
    <row r="36" spans="1:18" ht="18.75" x14ac:dyDescent="0.3">
      <c r="A36" s="31" t="s">
        <v>16</v>
      </c>
      <c r="B36" s="5"/>
      <c r="C36" s="5"/>
      <c r="D36" s="5"/>
      <c r="E36" s="5"/>
      <c r="F36" s="5"/>
      <c r="G36" s="5"/>
      <c r="H36" s="5"/>
      <c r="I36" s="29"/>
      <c r="J36" s="5"/>
      <c r="K36" s="6"/>
      <c r="L36" s="5"/>
      <c r="M36" s="30"/>
      <c r="N36" s="29"/>
      <c r="O36" s="5"/>
      <c r="P36" s="7">
        <f>SUM(P37)</f>
        <v>4500</v>
      </c>
      <c r="Q36" s="5"/>
      <c r="R36" s="7">
        <v>3972.1</v>
      </c>
    </row>
    <row r="37" spans="1:18" ht="18.75" x14ac:dyDescent="0.3">
      <c r="A37" s="32" t="s">
        <v>16</v>
      </c>
      <c r="B37" s="5"/>
      <c r="C37" s="5"/>
      <c r="D37" s="5"/>
      <c r="E37" s="5"/>
      <c r="F37" s="5"/>
      <c r="G37" s="33" t="s">
        <v>17</v>
      </c>
      <c r="H37" s="5"/>
      <c r="I37" s="29"/>
      <c r="J37" s="5"/>
      <c r="K37" s="6"/>
      <c r="L37" s="5"/>
      <c r="M37" s="30"/>
      <c r="N37" s="29"/>
      <c r="O37" s="5"/>
      <c r="P37" s="8">
        <f>SUM(500+1000+500+1000+1000+500)</f>
        <v>4500</v>
      </c>
      <c r="Q37" s="5"/>
      <c r="R37" s="8">
        <v>3972.1</v>
      </c>
    </row>
    <row r="38" spans="1:18" ht="18.75" hidden="1" x14ac:dyDescent="0.3">
      <c r="A38" s="31" t="s">
        <v>2</v>
      </c>
      <c r="B38" s="5"/>
      <c r="C38" s="5"/>
      <c r="D38" s="5"/>
      <c r="E38" s="5"/>
      <c r="F38" s="5"/>
      <c r="G38" s="5"/>
      <c r="H38" s="5"/>
      <c r="I38" s="29"/>
      <c r="J38" s="5"/>
      <c r="K38" s="6"/>
      <c r="L38" s="5"/>
      <c r="M38" s="30"/>
      <c r="N38" s="29"/>
      <c r="O38" s="5"/>
      <c r="P38" s="6"/>
      <c r="Q38" s="5"/>
      <c r="R38" s="6"/>
    </row>
    <row r="39" spans="1:18" ht="18.75" hidden="1" x14ac:dyDescent="0.3">
      <c r="A39" s="31" t="s">
        <v>18</v>
      </c>
      <c r="B39" s="5"/>
      <c r="C39" s="5"/>
      <c r="D39" s="5"/>
      <c r="E39" s="5"/>
      <c r="F39" s="5"/>
      <c r="G39" s="5"/>
      <c r="H39" s="5"/>
      <c r="I39" s="29"/>
      <c r="J39" s="5"/>
      <c r="K39" s="6"/>
      <c r="L39" s="5"/>
      <c r="M39" s="30"/>
      <c r="N39" s="29"/>
      <c r="O39" s="5"/>
      <c r="P39" s="6"/>
      <c r="Q39" s="5"/>
      <c r="R39" s="6"/>
    </row>
    <row r="40" spans="1:18" ht="18.75" hidden="1" x14ac:dyDescent="0.3">
      <c r="A40" s="31" t="s">
        <v>2</v>
      </c>
      <c r="B40" s="5"/>
      <c r="C40" s="5"/>
      <c r="D40" s="5"/>
      <c r="E40" s="5"/>
      <c r="F40" s="5"/>
      <c r="G40" s="5"/>
      <c r="H40" s="5"/>
      <c r="I40" s="29"/>
      <c r="J40" s="5"/>
      <c r="K40" s="6"/>
      <c r="L40" s="5"/>
      <c r="M40" s="30"/>
      <c r="N40" s="29"/>
      <c r="O40" s="5"/>
      <c r="P40" s="6"/>
      <c r="Q40" s="5"/>
      <c r="R40" s="6"/>
    </row>
    <row r="41" spans="1:18" ht="18.75" hidden="1" x14ac:dyDescent="0.3">
      <c r="A41" s="31" t="s">
        <v>19</v>
      </c>
      <c r="B41" s="5"/>
      <c r="C41" s="5"/>
      <c r="D41" s="5"/>
      <c r="E41" s="5"/>
      <c r="F41" s="5"/>
      <c r="G41" s="5"/>
      <c r="H41" s="5"/>
      <c r="I41" s="29"/>
      <c r="J41" s="5"/>
      <c r="K41" s="6"/>
      <c r="L41" s="5"/>
      <c r="M41" s="30"/>
      <c r="N41" s="29"/>
      <c r="O41" s="5"/>
      <c r="P41" s="6"/>
      <c r="Q41" s="5"/>
      <c r="R41" s="6"/>
    </row>
    <row r="42" spans="1:18" ht="18.75" x14ac:dyDescent="0.3">
      <c r="A42" s="31" t="s">
        <v>2</v>
      </c>
      <c r="B42" s="5"/>
      <c r="C42" s="5"/>
      <c r="D42" s="5"/>
      <c r="E42" s="5"/>
      <c r="F42" s="5"/>
      <c r="G42" s="5"/>
      <c r="H42" s="5"/>
      <c r="I42" s="29"/>
      <c r="J42" s="5"/>
      <c r="K42" s="6"/>
      <c r="L42" s="5"/>
      <c r="M42" s="30"/>
      <c r="N42" s="29"/>
      <c r="O42" s="5"/>
      <c r="P42" s="6"/>
      <c r="Q42" s="5"/>
      <c r="R42" s="6"/>
    </row>
    <row r="43" spans="1:18" ht="18.75" x14ac:dyDescent="0.3">
      <c r="A43" s="31" t="s">
        <v>20</v>
      </c>
      <c r="B43" s="5"/>
      <c r="C43" s="5"/>
      <c r="D43" s="5"/>
      <c r="E43" s="5"/>
      <c r="F43" s="5"/>
      <c r="G43" s="5"/>
      <c r="H43" s="5"/>
      <c r="I43" s="29"/>
      <c r="J43" s="5"/>
      <c r="K43" s="6"/>
      <c r="L43" s="5"/>
      <c r="M43" s="30"/>
      <c r="N43" s="29"/>
      <c r="O43" s="5"/>
      <c r="P43" s="7">
        <f>SUM(P44:P45)</f>
        <v>7867.95</v>
      </c>
      <c r="Q43" s="5"/>
      <c r="R43" s="7">
        <v>17555.150000000005</v>
      </c>
    </row>
    <row r="44" spans="1:18" ht="18.75" x14ac:dyDescent="0.3">
      <c r="A44" s="32" t="s">
        <v>21</v>
      </c>
      <c r="B44" s="5"/>
      <c r="C44" s="5"/>
      <c r="D44" s="5"/>
      <c r="E44" s="5"/>
      <c r="F44" s="5"/>
      <c r="G44" s="33" t="s">
        <v>22</v>
      </c>
      <c r="H44" s="5"/>
      <c r="I44" s="29"/>
      <c r="J44" s="5"/>
      <c r="K44" s="6"/>
      <c r="L44" s="5"/>
      <c r="M44" s="30"/>
      <c r="N44" s="29"/>
      <c r="O44" s="5"/>
      <c r="P44" s="8">
        <v>95.7</v>
      </c>
      <c r="Q44" s="5"/>
      <c r="R44" s="6"/>
    </row>
    <row r="45" spans="1:18" ht="18.75" x14ac:dyDescent="0.3">
      <c r="A45" s="32" t="s">
        <v>23</v>
      </c>
      <c r="B45" s="5"/>
      <c r="C45" s="5"/>
      <c r="D45" s="5"/>
      <c r="E45" s="5"/>
      <c r="F45" s="5"/>
      <c r="G45" s="33" t="s">
        <v>24</v>
      </c>
      <c r="H45" s="5"/>
      <c r="I45" s="29"/>
      <c r="J45" s="5"/>
      <c r="K45" s="6"/>
      <c r="L45" s="5"/>
      <c r="M45" s="30"/>
      <c r="N45" s="29"/>
      <c r="O45" s="5"/>
      <c r="P45" s="8">
        <v>7772.25</v>
      </c>
      <c r="Q45" s="5"/>
      <c r="R45" s="8">
        <v>17555.150000000005</v>
      </c>
    </row>
    <row r="46" spans="1:18" ht="18.75" x14ac:dyDescent="0.3">
      <c r="A46" s="31" t="s">
        <v>2</v>
      </c>
      <c r="B46" s="5"/>
      <c r="C46" s="5"/>
      <c r="D46" s="5"/>
      <c r="E46" s="5"/>
      <c r="F46" s="5"/>
      <c r="G46" s="5"/>
      <c r="H46" s="5"/>
      <c r="I46" s="29"/>
      <c r="J46" s="5"/>
      <c r="K46" s="6"/>
      <c r="L46" s="5"/>
      <c r="M46" s="30"/>
      <c r="N46" s="29"/>
      <c r="O46" s="5"/>
      <c r="P46" s="6"/>
      <c r="Q46" s="5"/>
      <c r="R46" s="6"/>
    </row>
    <row r="47" spans="1:18" ht="18.75" x14ac:dyDescent="0.3">
      <c r="A47" s="2" t="s">
        <v>121</v>
      </c>
      <c r="B47" s="5"/>
      <c r="C47" s="5"/>
      <c r="D47" s="5"/>
      <c r="E47" s="5"/>
      <c r="F47" s="5"/>
      <c r="G47" s="5"/>
      <c r="H47" s="5"/>
      <c r="I47" s="29"/>
      <c r="J47" s="5"/>
      <c r="K47" s="6"/>
      <c r="L47" s="5"/>
      <c r="M47" s="30"/>
      <c r="N47" s="29"/>
      <c r="O47" s="5"/>
      <c r="P47" s="4">
        <f>SUM(P49+P59)</f>
        <v>1794.85</v>
      </c>
      <c r="Q47" s="5"/>
      <c r="R47" s="4">
        <v>1692.25</v>
      </c>
    </row>
    <row r="48" spans="1:18" ht="18.75" x14ac:dyDescent="0.3">
      <c r="A48" s="31" t="s">
        <v>2</v>
      </c>
      <c r="B48" s="5"/>
      <c r="C48" s="5"/>
      <c r="D48" s="5"/>
      <c r="E48" s="5"/>
      <c r="F48" s="5"/>
      <c r="G48" s="5"/>
      <c r="H48" s="5"/>
      <c r="I48" s="29"/>
      <c r="J48" s="5"/>
      <c r="K48" s="6"/>
      <c r="L48" s="5"/>
      <c r="M48" s="30"/>
      <c r="N48" s="29"/>
      <c r="O48" s="5"/>
      <c r="P48" s="6"/>
      <c r="Q48" s="5"/>
      <c r="R48" s="6"/>
    </row>
    <row r="49" spans="1:18" ht="18.75" x14ac:dyDescent="0.3">
      <c r="A49" s="31" t="s">
        <v>25</v>
      </c>
      <c r="B49" s="5"/>
      <c r="C49" s="5"/>
      <c r="D49" s="5"/>
      <c r="E49" s="5"/>
      <c r="F49" s="5"/>
      <c r="G49" s="5"/>
      <c r="H49" s="5"/>
      <c r="I49" s="29"/>
      <c r="J49" s="5"/>
      <c r="K49" s="6"/>
      <c r="L49" s="5"/>
      <c r="M49" s="30"/>
      <c r="N49" s="29"/>
      <c r="O49" s="5"/>
      <c r="P49" s="7">
        <f>SUM(P50)</f>
        <v>950</v>
      </c>
      <c r="Q49" s="5"/>
      <c r="R49" s="7">
        <v>799.7</v>
      </c>
    </row>
    <row r="50" spans="1:18" ht="18.75" x14ac:dyDescent="0.3">
      <c r="A50" s="32" t="s">
        <v>26</v>
      </c>
      <c r="B50" s="5"/>
      <c r="C50" s="5"/>
      <c r="D50" s="5"/>
      <c r="E50" s="5"/>
      <c r="F50" s="5"/>
      <c r="G50" s="33" t="s">
        <v>27</v>
      </c>
      <c r="H50" s="5"/>
      <c r="I50" s="29"/>
      <c r="J50" s="5"/>
      <c r="K50" s="6"/>
      <c r="L50" s="5"/>
      <c r="M50" s="30"/>
      <c r="N50" s="29"/>
      <c r="O50" s="5"/>
      <c r="P50" s="8">
        <v>950</v>
      </c>
      <c r="Q50" s="5"/>
      <c r="R50" s="8">
        <v>792.7</v>
      </c>
    </row>
    <row r="51" spans="1:18" ht="18.75" x14ac:dyDescent="0.3">
      <c r="A51" s="32" t="s">
        <v>28</v>
      </c>
      <c r="B51" s="5"/>
      <c r="C51" s="5"/>
      <c r="D51" s="5"/>
      <c r="E51" s="5"/>
      <c r="F51" s="5"/>
      <c r="G51" s="33" t="s">
        <v>29</v>
      </c>
      <c r="H51" s="5"/>
      <c r="I51" s="29"/>
      <c r="J51" s="5"/>
      <c r="K51" s="6"/>
      <c r="L51" s="5"/>
      <c r="M51" s="30"/>
      <c r="N51" s="29"/>
      <c r="O51" s="5"/>
      <c r="P51" s="6"/>
      <c r="Q51" s="5"/>
      <c r="R51" s="8">
        <v>7</v>
      </c>
    </row>
    <row r="52" spans="1:18" ht="18.75" x14ac:dyDescent="0.3">
      <c r="A52" s="31" t="s">
        <v>2</v>
      </c>
      <c r="B52" s="5"/>
      <c r="C52" s="5"/>
      <c r="D52" s="5"/>
      <c r="E52" s="5"/>
      <c r="F52" s="5"/>
      <c r="G52" s="5"/>
      <c r="H52" s="5"/>
      <c r="I52" s="29"/>
      <c r="J52" s="5"/>
      <c r="K52" s="6"/>
      <c r="L52" s="5"/>
      <c r="M52" s="30"/>
      <c r="N52" s="29"/>
      <c r="O52" s="5"/>
      <c r="P52" s="6"/>
      <c r="Q52" s="5"/>
      <c r="R52" s="6"/>
    </row>
    <row r="53" spans="1:18" ht="18.75" hidden="1" x14ac:dyDescent="0.3">
      <c r="A53" s="31" t="s">
        <v>30</v>
      </c>
      <c r="B53" s="5"/>
      <c r="C53" s="5"/>
      <c r="D53" s="5"/>
      <c r="E53" s="5"/>
      <c r="F53" s="5"/>
      <c r="G53" s="5"/>
      <c r="H53" s="5"/>
      <c r="I53" s="29"/>
      <c r="J53" s="5"/>
      <c r="K53" s="6"/>
      <c r="L53" s="5"/>
      <c r="M53" s="30"/>
      <c r="N53" s="29"/>
      <c r="O53" s="5"/>
      <c r="P53" s="6"/>
      <c r="Q53" s="5"/>
      <c r="R53" s="6"/>
    </row>
    <row r="54" spans="1:18" ht="18.75" hidden="1" x14ac:dyDescent="0.3">
      <c r="A54" s="31" t="s">
        <v>2</v>
      </c>
      <c r="B54" s="5"/>
      <c r="C54" s="5"/>
      <c r="D54" s="5"/>
      <c r="E54" s="5"/>
      <c r="F54" s="5"/>
      <c r="G54" s="5"/>
      <c r="H54" s="5"/>
      <c r="I54" s="29"/>
      <c r="J54" s="5"/>
      <c r="K54" s="6"/>
      <c r="L54" s="5"/>
      <c r="M54" s="30"/>
      <c r="N54" s="29"/>
      <c r="O54" s="5"/>
      <c r="P54" s="6"/>
      <c r="Q54" s="5"/>
      <c r="R54" s="6"/>
    </row>
    <row r="55" spans="1:18" ht="18.75" hidden="1" x14ac:dyDescent="0.3">
      <c r="A55" s="31" t="s">
        <v>31</v>
      </c>
      <c r="B55" s="5"/>
      <c r="C55" s="5"/>
      <c r="D55" s="5"/>
      <c r="E55" s="5"/>
      <c r="F55" s="5"/>
      <c r="G55" s="5"/>
      <c r="H55" s="5"/>
      <c r="I55" s="29"/>
      <c r="J55" s="5"/>
      <c r="K55" s="6"/>
      <c r="L55" s="5"/>
      <c r="M55" s="30"/>
      <c r="N55" s="29"/>
      <c r="O55" s="5"/>
      <c r="P55" s="6"/>
      <c r="Q55" s="5"/>
      <c r="R55" s="6"/>
    </row>
    <row r="56" spans="1:18" ht="18.75" hidden="1" x14ac:dyDescent="0.3">
      <c r="A56" s="31" t="s">
        <v>2</v>
      </c>
      <c r="B56" s="5"/>
      <c r="C56" s="5"/>
      <c r="D56" s="5"/>
      <c r="E56" s="5"/>
      <c r="F56" s="5"/>
      <c r="G56" s="5"/>
      <c r="H56" s="5"/>
      <c r="I56" s="29"/>
      <c r="J56" s="5"/>
      <c r="K56" s="6"/>
      <c r="L56" s="5"/>
      <c r="M56" s="30"/>
      <c r="N56" s="29"/>
      <c r="O56" s="5"/>
      <c r="P56" s="6"/>
      <c r="Q56" s="5"/>
      <c r="R56" s="6"/>
    </row>
    <row r="57" spans="1:18" ht="18.75" hidden="1" x14ac:dyDescent="0.3">
      <c r="A57" s="31" t="s">
        <v>32</v>
      </c>
      <c r="B57" s="5"/>
      <c r="C57" s="5"/>
      <c r="D57" s="5"/>
      <c r="E57" s="5"/>
      <c r="F57" s="5"/>
      <c r="G57" s="5"/>
      <c r="H57" s="5"/>
      <c r="I57" s="29"/>
      <c r="J57" s="5"/>
      <c r="K57" s="6"/>
      <c r="L57" s="5"/>
      <c r="M57" s="30"/>
      <c r="N57" s="29"/>
      <c r="O57" s="5"/>
      <c r="P57" s="6"/>
      <c r="Q57" s="5"/>
      <c r="R57" s="6"/>
    </row>
    <row r="58" spans="1:18" ht="18.75" hidden="1" x14ac:dyDescent="0.3">
      <c r="A58" s="31" t="s">
        <v>2</v>
      </c>
      <c r="B58" s="5"/>
      <c r="C58" s="5"/>
      <c r="D58" s="5"/>
      <c r="E58" s="5"/>
      <c r="F58" s="5"/>
      <c r="G58" s="5"/>
      <c r="H58" s="5"/>
      <c r="I58" s="29"/>
      <c r="J58" s="5"/>
      <c r="K58" s="6"/>
      <c r="L58" s="5"/>
      <c r="M58" s="30"/>
      <c r="N58" s="29"/>
      <c r="O58" s="5"/>
      <c r="P58" s="6"/>
      <c r="Q58" s="5"/>
      <c r="R58" s="6"/>
    </row>
    <row r="59" spans="1:18" ht="18.75" x14ac:dyDescent="0.3">
      <c r="A59" s="31" t="s">
        <v>33</v>
      </c>
      <c r="B59" s="5"/>
      <c r="C59" s="5"/>
      <c r="D59" s="5"/>
      <c r="E59" s="5"/>
      <c r="F59" s="5"/>
      <c r="G59" s="5"/>
      <c r="H59" s="5"/>
      <c r="I59" s="29"/>
      <c r="J59" s="5"/>
      <c r="K59" s="6"/>
      <c r="L59" s="5"/>
      <c r="M59" s="30"/>
      <c r="N59" s="29"/>
      <c r="O59" s="5"/>
      <c r="P59" s="7">
        <f>SUM(P60)</f>
        <v>844.84999999999991</v>
      </c>
      <c r="Q59" s="5"/>
      <c r="R59" s="7">
        <v>892.55</v>
      </c>
    </row>
    <row r="60" spans="1:18" ht="18.75" x14ac:dyDescent="0.3">
      <c r="A60" s="32" t="s">
        <v>33</v>
      </c>
      <c r="B60" s="5"/>
      <c r="C60" s="5"/>
      <c r="D60" s="5"/>
      <c r="E60" s="5"/>
      <c r="F60" s="5"/>
      <c r="G60" s="33" t="s">
        <v>34</v>
      </c>
      <c r="H60" s="5"/>
      <c r="I60" s="29"/>
      <c r="J60" s="5"/>
      <c r="K60" s="6"/>
      <c r="L60" s="5"/>
      <c r="M60" s="30"/>
      <c r="N60" s="29"/>
      <c r="O60" s="5"/>
      <c r="P60" s="8">
        <v>844.84999999999991</v>
      </c>
      <c r="Q60" s="5"/>
      <c r="R60" s="8">
        <v>892.55</v>
      </c>
    </row>
    <row r="61" spans="1:18" ht="15" customHeight="1" x14ac:dyDescent="0.3">
      <c r="A61" s="31" t="s">
        <v>2</v>
      </c>
      <c r="B61" s="5"/>
      <c r="C61" s="5"/>
      <c r="D61" s="5"/>
      <c r="E61" s="5"/>
      <c r="F61" s="5"/>
      <c r="G61" s="5"/>
      <c r="H61" s="5"/>
      <c r="I61" s="29"/>
      <c r="J61" s="5"/>
      <c r="K61" s="6"/>
      <c r="L61" s="5"/>
      <c r="M61" s="30"/>
      <c r="N61" s="29"/>
      <c r="O61" s="5"/>
      <c r="P61" s="6"/>
      <c r="Q61" s="5"/>
      <c r="R61" s="6"/>
    </row>
    <row r="62" spans="1:18" ht="18.75" hidden="1" x14ac:dyDescent="0.3">
      <c r="A62" s="2" t="s">
        <v>35</v>
      </c>
      <c r="B62" s="5"/>
      <c r="C62" s="5"/>
      <c r="D62" s="5"/>
      <c r="E62" s="5"/>
      <c r="F62" s="5"/>
      <c r="G62" s="5"/>
      <c r="H62" s="5"/>
      <c r="I62" s="29"/>
      <c r="J62" s="5"/>
      <c r="K62" s="6"/>
      <c r="L62" s="5"/>
      <c r="M62" s="30"/>
      <c r="N62" s="29"/>
      <c r="O62" s="5"/>
      <c r="P62" s="6"/>
      <c r="Q62" s="5"/>
      <c r="R62" s="6"/>
    </row>
    <row r="63" spans="1:18" ht="18.75" hidden="1" x14ac:dyDescent="0.3">
      <c r="A63" s="31" t="s">
        <v>2</v>
      </c>
      <c r="B63" s="5"/>
      <c r="C63" s="5"/>
      <c r="D63" s="5"/>
      <c r="E63" s="5"/>
      <c r="F63" s="5"/>
      <c r="G63" s="5"/>
      <c r="H63" s="5"/>
      <c r="I63" s="29"/>
      <c r="J63" s="5"/>
      <c r="K63" s="6"/>
      <c r="L63" s="5"/>
      <c r="M63" s="30"/>
      <c r="N63" s="29"/>
      <c r="O63" s="5"/>
      <c r="P63" s="6"/>
      <c r="Q63" s="5"/>
      <c r="R63" s="6"/>
    </row>
    <row r="64" spans="1:18" ht="18.75" hidden="1" x14ac:dyDescent="0.3">
      <c r="A64" s="31" t="s">
        <v>36</v>
      </c>
      <c r="B64" s="5"/>
      <c r="C64" s="5"/>
      <c r="D64" s="5"/>
      <c r="E64" s="5"/>
      <c r="F64" s="5"/>
      <c r="G64" s="5"/>
      <c r="H64" s="5"/>
      <c r="I64" s="29"/>
      <c r="J64" s="5"/>
      <c r="K64" s="6"/>
      <c r="L64" s="5"/>
      <c r="M64" s="30"/>
      <c r="N64" s="29"/>
      <c r="O64" s="5"/>
      <c r="P64" s="6"/>
      <c r="Q64" s="5"/>
      <c r="R64" s="6"/>
    </row>
    <row r="65" spans="1:18" ht="18.75" hidden="1" x14ac:dyDescent="0.3">
      <c r="A65" s="31" t="s">
        <v>2</v>
      </c>
      <c r="B65" s="5"/>
      <c r="C65" s="5"/>
      <c r="D65" s="5"/>
      <c r="E65" s="5"/>
      <c r="F65" s="5"/>
      <c r="G65" s="5"/>
      <c r="H65" s="5"/>
      <c r="I65" s="29"/>
      <c r="J65" s="5"/>
      <c r="K65" s="6"/>
      <c r="L65" s="5"/>
      <c r="M65" s="30"/>
      <c r="N65" s="29"/>
      <c r="O65" s="5"/>
      <c r="P65" s="6"/>
      <c r="Q65" s="5"/>
      <c r="R65" s="6"/>
    </row>
    <row r="66" spans="1:18" ht="18.75" x14ac:dyDescent="0.3">
      <c r="A66" s="31" t="s">
        <v>2</v>
      </c>
      <c r="B66" s="5"/>
      <c r="C66" s="5"/>
      <c r="D66" s="5"/>
      <c r="E66" s="5"/>
      <c r="F66" s="5"/>
      <c r="G66" s="5"/>
      <c r="H66" s="5"/>
      <c r="I66" s="29"/>
      <c r="J66" s="5"/>
      <c r="K66" s="6"/>
      <c r="L66" s="5"/>
      <c r="M66" s="30"/>
      <c r="N66" s="29"/>
      <c r="O66" s="5"/>
      <c r="P66" s="6"/>
      <c r="Q66" s="5"/>
      <c r="R66" s="6"/>
    </row>
    <row r="67" spans="1:18" ht="18.75" x14ac:dyDescent="0.3">
      <c r="A67" s="2" t="s">
        <v>122</v>
      </c>
      <c r="B67" s="5"/>
      <c r="C67" s="5"/>
      <c r="D67" s="5"/>
      <c r="E67" s="5"/>
      <c r="F67" s="5"/>
      <c r="G67" s="5"/>
      <c r="H67" s="5"/>
      <c r="I67" s="29"/>
      <c r="J67" s="5"/>
      <c r="K67" s="6"/>
      <c r="L67" s="5"/>
      <c r="M67" s="30"/>
      <c r="N67" s="29"/>
      <c r="O67" s="5"/>
      <c r="P67" s="4">
        <f>SUM(P47+P26)</f>
        <v>26588.75</v>
      </c>
      <c r="Q67" s="5"/>
      <c r="R67" s="4">
        <v>26239.500000000007</v>
      </c>
    </row>
    <row r="68" spans="1:18" ht="18.75" x14ac:dyDescent="0.3">
      <c r="A68" s="31" t="s">
        <v>2</v>
      </c>
      <c r="B68" s="5"/>
      <c r="C68" s="5"/>
      <c r="D68" s="5"/>
      <c r="E68" s="5"/>
      <c r="F68" s="5"/>
      <c r="G68" s="5"/>
      <c r="H68" s="5"/>
      <c r="I68" s="29"/>
      <c r="J68" s="5"/>
      <c r="K68" s="6"/>
      <c r="L68" s="5"/>
      <c r="M68" s="30"/>
      <c r="N68" s="29"/>
      <c r="O68" s="5"/>
      <c r="P68" s="6"/>
      <c r="Q68" s="5"/>
      <c r="R68" s="6"/>
    </row>
    <row r="69" spans="1:18" ht="18.75" x14ac:dyDescent="0.3">
      <c r="A69" s="2" t="s">
        <v>112</v>
      </c>
      <c r="B69" s="3"/>
      <c r="C69" s="5"/>
      <c r="D69" s="5"/>
      <c r="E69" s="5"/>
      <c r="F69" s="5"/>
      <c r="G69" s="5"/>
      <c r="H69" s="5"/>
      <c r="I69" s="29"/>
      <c r="J69" s="5"/>
      <c r="K69" s="6"/>
      <c r="L69" s="5"/>
      <c r="M69" s="30"/>
      <c r="N69" s="29"/>
      <c r="O69" s="5"/>
      <c r="P69" s="6"/>
      <c r="Q69" s="5"/>
      <c r="R69" s="6"/>
    </row>
    <row r="70" spans="1:18" ht="18.75" x14ac:dyDescent="0.3">
      <c r="A70" s="2" t="s">
        <v>98</v>
      </c>
      <c r="B70" s="3"/>
      <c r="C70" s="5"/>
      <c r="D70" s="5"/>
      <c r="E70" s="5"/>
      <c r="F70" s="5"/>
      <c r="G70" s="5"/>
      <c r="H70" s="5"/>
      <c r="I70" s="29"/>
      <c r="J70" s="5"/>
      <c r="K70" s="6"/>
      <c r="L70" s="5"/>
      <c r="M70" s="30"/>
      <c r="N70" s="29"/>
      <c r="O70" s="5"/>
      <c r="P70" s="6"/>
      <c r="Q70" s="5"/>
      <c r="R70" s="6"/>
    </row>
    <row r="71" spans="1:18" ht="18.75" x14ac:dyDescent="0.3">
      <c r="A71" s="31" t="s">
        <v>2</v>
      </c>
      <c r="B71" s="5"/>
      <c r="C71" s="5"/>
      <c r="D71" s="5"/>
      <c r="E71" s="5"/>
      <c r="F71" s="5"/>
      <c r="G71" s="5"/>
      <c r="H71" s="5"/>
      <c r="I71" s="29"/>
      <c r="J71" s="5"/>
      <c r="K71" s="6"/>
      <c r="L71" s="5"/>
      <c r="M71" s="30"/>
      <c r="N71" s="29"/>
      <c r="O71" s="5"/>
      <c r="P71" s="6"/>
      <c r="Q71" s="5"/>
      <c r="R71" s="6"/>
    </row>
    <row r="72" spans="1:18" ht="18.75" x14ac:dyDescent="0.3">
      <c r="A72" s="2" t="s">
        <v>37</v>
      </c>
      <c r="B72" s="5"/>
      <c r="C72" s="5"/>
      <c r="D72" s="5"/>
      <c r="E72" s="5"/>
      <c r="F72" s="5"/>
      <c r="G72" s="5"/>
      <c r="H72" s="5"/>
      <c r="I72" s="29"/>
      <c r="J72" s="5"/>
      <c r="K72" s="6"/>
      <c r="L72" s="5"/>
      <c r="M72" s="30"/>
      <c r="N72" s="29"/>
      <c r="O72" s="5"/>
      <c r="P72" s="4">
        <f>SUM(P82)</f>
        <v>-4670</v>
      </c>
      <c r="Q72" s="5"/>
      <c r="R72" s="4">
        <v>-1995</v>
      </c>
    </row>
    <row r="73" spans="1:18" ht="18.75" hidden="1" x14ac:dyDescent="0.3">
      <c r="A73" s="31" t="s">
        <v>2</v>
      </c>
      <c r="B73" s="5"/>
      <c r="C73" s="5"/>
      <c r="D73" s="5"/>
      <c r="E73" s="5"/>
      <c r="F73" s="5"/>
      <c r="G73" s="5"/>
      <c r="H73" s="5"/>
      <c r="I73" s="29"/>
      <c r="J73" s="5"/>
      <c r="K73" s="6"/>
      <c r="L73" s="5"/>
      <c r="M73" s="30"/>
      <c r="N73" s="29"/>
      <c r="O73" s="5"/>
      <c r="P73" s="6"/>
      <c r="Q73" s="5"/>
      <c r="R73" s="6"/>
    </row>
    <row r="74" spans="1:18" ht="18.75" hidden="1" x14ac:dyDescent="0.3">
      <c r="A74" s="31" t="s">
        <v>38</v>
      </c>
      <c r="B74" s="5"/>
      <c r="C74" s="5"/>
      <c r="D74" s="5"/>
      <c r="E74" s="5"/>
      <c r="F74" s="5"/>
      <c r="G74" s="5"/>
      <c r="H74" s="5"/>
      <c r="I74" s="29"/>
      <c r="J74" s="5"/>
      <c r="K74" s="6"/>
      <c r="L74" s="5"/>
      <c r="M74" s="30"/>
      <c r="N74" s="29"/>
      <c r="O74" s="5"/>
      <c r="P74" s="6"/>
      <c r="Q74" s="5"/>
      <c r="R74" s="6"/>
    </row>
    <row r="75" spans="1:18" ht="18.75" hidden="1" x14ac:dyDescent="0.3">
      <c r="A75" s="31" t="s">
        <v>2</v>
      </c>
      <c r="B75" s="5"/>
      <c r="C75" s="5"/>
      <c r="D75" s="5"/>
      <c r="E75" s="5"/>
      <c r="F75" s="5"/>
      <c r="G75" s="5"/>
      <c r="H75" s="5"/>
      <c r="I75" s="29"/>
      <c r="J75" s="5"/>
      <c r="K75" s="6"/>
      <c r="L75" s="5"/>
      <c r="M75" s="30"/>
      <c r="N75" s="29"/>
      <c r="O75" s="5"/>
      <c r="P75" s="6"/>
      <c r="Q75" s="5"/>
      <c r="R75" s="6"/>
    </row>
    <row r="76" spans="1:18" ht="18.75" hidden="1" x14ac:dyDescent="0.3">
      <c r="A76" s="31" t="s">
        <v>39</v>
      </c>
      <c r="B76" s="5"/>
      <c r="C76" s="5"/>
      <c r="D76" s="5"/>
      <c r="E76" s="5"/>
      <c r="F76" s="5"/>
      <c r="G76" s="5"/>
      <c r="H76" s="5"/>
      <c r="I76" s="29"/>
      <c r="J76" s="5"/>
      <c r="K76" s="6"/>
      <c r="L76" s="5"/>
      <c r="M76" s="30"/>
      <c r="N76" s="29"/>
      <c r="O76" s="5"/>
      <c r="P76" s="6"/>
      <c r="Q76" s="5"/>
      <c r="R76" s="6"/>
    </row>
    <row r="77" spans="1:18" ht="18.75" hidden="1" x14ac:dyDescent="0.3">
      <c r="A77" s="31" t="s">
        <v>2</v>
      </c>
      <c r="B77" s="5"/>
      <c r="C77" s="5"/>
      <c r="D77" s="5"/>
      <c r="E77" s="5"/>
      <c r="F77" s="5"/>
      <c r="G77" s="5"/>
      <c r="H77" s="5"/>
      <c r="I77" s="29"/>
      <c r="J77" s="5"/>
      <c r="K77" s="6"/>
      <c r="L77" s="5"/>
      <c r="M77" s="30"/>
      <c r="N77" s="29"/>
      <c r="O77" s="5"/>
      <c r="P77" s="6"/>
      <c r="Q77" s="5"/>
      <c r="R77" s="6"/>
    </row>
    <row r="78" spans="1:18" ht="18.75" hidden="1" x14ac:dyDescent="0.3">
      <c r="A78" s="31" t="s">
        <v>40</v>
      </c>
      <c r="B78" s="5"/>
      <c r="C78" s="5"/>
      <c r="D78" s="5"/>
      <c r="E78" s="5"/>
      <c r="F78" s="5"/>
      <c r="G78" s="5"/>
      <c r="H78" s="5"/>
      <c r="I78" s="29"/>
      <c r="J78" s="5"/>
      <c r="K78" s="6"/>
      <c r="L78" s="5"/>
      <c r="M78" s="30"/>
      <c r="N78" s="29"/>
      <c r="O78" s="5"/>
      <c r="P78" s="6"/>
      <c r="Q78" s="5"/>
      <c r="R78" s="6"/>
    </row>
    <row r="79" spans="1:18" ht="18.75" hidden="1" x14ac:dyDescent="0.3">
      <c r="A79" s="31" t="s">
        <v>2</v>
      </c>
      <c r="B79" s="5"/>
      <c r="C79" s="5"/>
      <c r="D79" s="5"/>
      <c r="E79" s="5"/>
      <c r="F79" s="5"/>
      <c r="G79" s="5"/>
      <c r="H79" s="5"/>
      <c r="I79" s="29"/>
      <c r="J79" s="5"/>
      <c r="K79" s="6"/>
      <c r="L79" s="5"/>
      <c r="M79" s="30"/>
      <c r="N79" s="29"/>
      <c r="O79" s="5"/>
      <c r="P79" s="6"/>
      <c r="Q79" s="5"/>
      <c r="R79" s="6"/>
    </row>
    <row r="80" spans="1:18" ht="18.75" hidden="1" x14ac:dyDescent="0.3">
      <c r="A80" s="31" t="s">
        <v>41</v>
      </c>
      <c r="B80" s="5"/>
      <c r="C80" s="5"/>
      <c r="D80" s="5"/>
      <c r="E80" s="5"/>
      <c r="F80" s="5"/>
      <c r="G80" s="5"/>
      <c r="H80" s="5"/>
      <c r="I80" s="29"/>
      <c r="J80" s="5"/>
      <c r="K80" s="6"/>
      <c r="L80" s="5"/>
      <c r="M80" s="30"/>
      <c r="N80" s="29"/>
      <c r="O80" s="5"/>
      <c r="P80" s="6"/>
      <c r="Q80" s="5"/>
      <c r="R80" s="6"/>
    </row>
    <row r="81" spans="1:18" ht="18.75" x14ac:dyDescent="0.3">
      <c r="A81" s="31" t="s">
        <v>2</v>
      </c>
      <c r="B81" s="5"/>
      <c r="C81" s="5"/>
      <c r="D81" s="5"/>
      <c r="E81" s="5"/>
      <c r="F81" s="5"/>
      <c r="G81" s="5"/>
      <c r="H81" s="5"/>
      <c r="I81" s="29"/>
      <c r="J81" s="5"/>
      <c r="K81" s="6"/>
      <c r="L81" s="5"/>
      <c r="M81" s="30"/>
      <c r="N81" s="29"/>
      <c r="O81" s="5"/>
      <c r="P81" s="6"/>
      <c r="Q81" s="5"/>
      <c r="R81" s="6"/>
    </row>
    <row r="82" spans="1:18" ht="18.75" x14ac:dyDescent="0.3">
      <c r="A82" s="31" t="s">
        <v>42</v>
      </c>
      <c r="B82" s="5"/>
      <c r="C82" s="5"/>
      <c r="D82" s="5"/>
      <c r="E82" s="5"/>
      <c r="F82" s="5"/>
      <c r="G82" s="5"/>
      <c r="H82" s="5"/>
      <c r="I82" s="29"/>
      <c r="J82" s="5"/>
      <c r="K82" s="6"/>
      <c r="L82" s="5"/>
      <c r="M82" s="30"/>
      <c r="N82" s="29"/>
      <c r="O82" s="5"/>
      <c r="P82" s="42">
        <f>SUM(P83)</f>
        <v>-4670</v>
      </c>
      <c r="Q82" s="5"/>
      <c r="R82" s="7">
        <v>-1995</v>
      </c>
    </row>
    <row r="83" spans="1:18" ht="18.75" x14ac:dyDescent="0.3">
      <c r="A83" s="32" t="s">
        <v>126</v>
      </c>
      <c r="B83" s="5"/>
      <c r="C83" s="5"/>
      <c r="D83" s="5"/>
      <c r="E83" s="5"/>
      <c r="F83" s="5"/>
      <c r="G83" s="33" t="s">
        <v>43</v>
      </c>
      <c r="H83" s="5"/>
      <c r="I83" s="29"/>
      <c r="J83" s="5"/>
      <c r="K83" s="6"/>
      <c r="L83" s="5"/>
      <c r="M83" s="30"/>
      <c r="N83" s="29"/>
      <c r="O83" s="5"/>
      <c r="P83" s="65">
        <v>-4670</v>
      </c>
      <c r="Q83" s="5"/>
      <c r="R83" s="8">
        <v>-1995</v>
      </c>
    </row>
    <row r="84" spans="1:18" ht="18.75" x14ac:dyDescent="0.3">
      <c r="A84" s="31" t="s">
        <v>2</v>
      </c>
      <c r="B84" s="5"/>
      <c r="C84" s="5"/>
      <c r="D84" s="5"/>
      <c r="E84" s="5"/>
      <c r="F84" s="5"/>
      <c r="G84" s="5"/>
      <c r="H84" s="5"/>
      <c r="I84" s="29"/>
      <c r="J84" s="5"/>
      <c r="K84" s="6"/>
      <c r="L84" s="5"/>
      <c r="M84" s="30"/>
      <c r="N84" s="29"/>
      <c r="O84" s="5"/>
      <c r="P84" s="6"/>
      <c r="Q84" s="5"/>
      <c r="R84" s="6"/>
    </row>
    <row r="85" spans="1:18" ht="18.75" x14ac:dyDescent="0.3">
      <c r="A85" s="2" t="s">
        <v>44</v>
      </c>
      <c r="B85" s="5"/>
      <c r="C85" s="5"/>
      <c r="D85" s="5"/>
      <c r="E85" s="5"/>
      <c r="F85" s="5"/>
      <c r="G85" s="5"/>
      <c r="H85" s="5"/>
      <c r="I85" s="29"/>
      <c r="J85" s="5"/>
      <c r="K85" s="6"/>
      <c r="L85" s="5"/>
      <c r="M85" s="30"/>
      <c r="N85" s="29"/>
      <c r="O85" s="5"/>
      <c r="P85" s="4">
        <f>SUM(P87+P90+P104+P107+P113)</f>
        <v>-2501.3500000000004</v>
      </c>
      <c r="Q85" s="5"/>
      <c r="R85" s="4">
        <v>-4073.5</v>
      </c>
    </row>
    <row r="86" spans="1:18" ht="18.75" x14ac:dyDescent="0.3">
      <c r="A86" s="31" t="s">
        <v>2</v>
      </c>
      <c r="B86" s="5"/>
      <c r="C86" s="5"/>
      <c r="D86" s="5"/>
      <c r="E86" s="5"/>
      <c r="F86" s="5"/>
      <c r="G86" s="5"/>
      <c r="H86" s="5"/>
      <c r="I86" s="29"/>
      <c r="J86" s="5"/>
      <c r="K86" s="6"/>
      <c r="L86" s="5"/>
      <c r="M86" s="30"/>
      <c r="N86" s="29"/>
      <c r="O86" s="5"/>
      <c r="P86" s="6"/>
      <c r="Q86" s="5"/>
      <c r="R86" s="6"/>
    </row>
    <row r="87" spans="1:18" ht="18.75" x14ac:dyDescent="0.3">
      <c r="A87" s="31" t="s">
        <v>45</v>
      </c>
      <c r="B87" s="5"/>
      <c r="C87" s="5"/>
      <c r="D87" s="5"/>
      <c r="E87" s="5"/>
      <c r="F87" s="5"/>
      <c r="G87" s="5"/>
      <c r="H87" s="5"/>
      <c r="I87" s="29"/>
      <c r="J87" s="5"/>
      <c r="K87" s="6"/>
      <c r="L87" s="5"/>
      <c r="M87" s="30"/>
      <c r="N87" s="29"/>
      <c r="O87" s="5"/>
      <c r="P87" s="7">
        <v>-1065.4000000000001</v>
      </c>
      <c r="Q87" s="5"/>
      <c r="R87" s="6"/>
    </row>
    <row r="88" spans="1:18" ht="18.75" x14ac:dyDescent="0.3">
      <c r="A88" s="32" t="s">
        <v>46</v>
      </c>
      <c r="B88" s="5"/>
      <c r="C88" s="5"/>
      <c r="D88" s="5"/>
      <c r="E88" s="5"/>
      <c r="F88" s="5"/>
      <c r="G88" s="33" t="s">
        <v>47</v>
      </c>
      <c r="H88" s="5"/>
      <c r="I88" s="29"/>
      <c r="J88" s="5"/>
      <c r="K88" s="6"/>
      <c r="L88" s="5"/>
      <c r="M88" s="30"/>
      <c r="N88" s="29"/>
      <c r="O88" s="5"/>
      <c r="P88" s="8">
        <v>-1065.4000000000001</v>
      </c>
      <c r="Q88" s="5"/>
      <c r="R88" s="6"/>
    </row>
    <row r="89" spans="1:18" ht="18.75" x14ac:dyDescent="0.3">
      <c r="A89" s="31" t="s">
        <v>2</v>
      </c>
      <c r="B89" s="5"/>
      <c r="C89" s="5"/>
      <c r="D89" s="5"/>
      <c r="E89" s="5"/>
      <c r="F89" s="5"/>
      <c r="G89" s="5"/>
      <c r="H89" s="5"/>
      <c r="I89" s="29"/>
      <c r="J89" s="5"/>
      <c r="K89" s="6"/>
      <c r="L89" s="5"/>
      <c r="M89" s="30"/>
      <c r="N89" s="29"/>
      <c r="O89" s="5"/>
      <c r="P89" s="6"/>
      <c r="Q89" s="5"/>
      <c r="R89" s="6"/>
    </row>
    <row r="90" spans="1:18" ht="18.75" x14ac:dyDescent="0.3">
      <c r="A90" s="31" t="s">
        <v>48</v>
      </c>
      <c r="B90" s="5"/>
      <c r="C90" s="5"/>
      <c r="D90" s="5"/>
      <c r="E90" s="5"/>
      <c r="F90" s="5"/>
      <c r="G90" s="5"/>
      <c r="H90" s="5"/>
      <c r="I90" s="29"/>
      <c r="J90" s="5"/>
      <c r="K90" s="6"/>
      <c r="L90" s="5"/>
      <c r="M90" s="30"/>
      <c r="N90" s="29"/>
      <c r="O90" s="5"/>
      <c r="P90" s="7">
        <v>-603.45000000000005</v>
      </c>
      <c r="Q90" s="5"/>
      <c r="R90" s="7">
        <v>-1003.1</v>
      </c>
    </row>
    <row r="91" spans="1:18" ht="18.75" x14ac:dyDescent="0.3">
      <c r="A91" s="32" t="s">
        <v>49</v>
      </c>
      <c r="B91" s="5"/>
      <c r="C91" s="5"/>
      <c r="D91" s="5"/>
      <c r="E91" s="5"/>
      <c r="F91" s="5"/>
      <c r="G91" s="33" t="s">
        <v>50</v>
      </c>
      <c r="H91" s="5"/>
      <c r="I91" s="29"/>
      <c r="J91" s="5"/>
      <c r="K91" s="6"/>
      <c r="L91" s="5"/>
      <c r="M91" s="30"/>
      <c r="N91" s="29"/>
      <c r="O91" s="5"/>
      <c r="P91" s="8">
        <v>-603.45000000000005</v>
      </c>
      <c r="Q91" s="5"/>
      <c r="R91" s="8">
        <v>-1003.1</v>
      </c>
    </row>
    <row r="92" spans="1:18" ht="18.75" x14ac:dyDescent="0.3">
      <c r="A92" s="31" t="s">
        <v>2</v>
      </c>
      <c r="B92" s="5"/>
      <c r="C92" s="5"/>
      <c r="D92" s="5"/>
      <c r="E92" s="5"/>
      <c r="F92" s="5"/>
      <c r="G92" s="5"/>
      <c r="H92" s="5"/>
      <c r="I92" s="29"/>
      <c r="J92" s="5"/>
      <c r="K92" s="6"/>
      <c r="L92" s="5"/>
      <c r="M92" s="30"/>
      <c r="N92" s="29"/>
      <c r="O92" s="5"/>
      <c r="P92" s="6"/>
      <c r="Q92" s="5"/>
      <c r="R92" s="6"/>
    </row>
    <row r="93" spans="1:18" ht="18.75" x14ac:dyDescent="0.3">
      <c r="A93" s="31" t="s">
        <v>51</v>
      </c>
      <c r="B93" s="5"/>
      <c r="C93" s="5"/>
      <c r="D93" s="5"/>
      <c r="E93" s="5"/>
      <c r="F93" s="5"/>
      <c r="G93" s="5"/>
      <c r="H93" s="5"/>
      <c r="I93" s="29"/>
      <c r="J93" s="5"/>
      <c r="K93" s="6"/>
      <c r="L93" s="5"/>
      <c r="M93" s="30"/>
      <c r="N93" s="29"/>
      <c r="O93" s="5"/>
      <c r="P93" s="6"/>
      <c r="Q93" s="5"/>
      <c r="R93" s="7">
        <v>-285</v>
      </c>
    </row>
    <row r="94" spans="1:18" ht="18.75" x14ac:dyDescent="0.3">
      <c r="A94" s="32" t="s">
        <v>52</v>
      </c>
      <c r="B94" s="5"/>
      <c r="C94" s="5"/>
      <c r="D94" s="5"/>
      <c r="E94" s="5"/>
      <c r="F94" s="5"/>
      <c r="G94" s="33" t="s">
        <v>53</v>
      </c>
      <c r="H94" s="5"/>
      <c r="I94" s="29"/>
      <c r="J94" s="5"/>
      <c r="K94" s="6"/>
      <c r="L94" s="5"/>
      <c r="M94" s="30"/>
      <c r="N94" s="29"/>
      <c r="O94" s="5"/>
      <c r="P94" s="6"/>
      <c r="Q94" s="5"/>
      <c r="R94" s="8">
        <v>-285</v>
      </c>
    </row>
    <row r="95" spans="1:18" ht="18.75" hidden="1" x14ac:dyDescent="0.3">
      <c r="A95" s="31" t="s">
        <v>2</v>
      </c>
      <c r="B95" s="5"/>
      <c r="C95" s="5"/>
      <c r="D95" s="5"/>
      <c r="E95" s="5"/>
      <c r="F95" s="5"/>
      <c r="G95" s="5"/>
      <c r="H95" s="5"/>
      <c r="I95" s="29"/>
      <c r="J95" s="5"/>
      <c r="K95" s="6"/>
      <c r="L95" s="5"/>
      <c r="M95" s="30"/>
      <c r="N95" s="29"/>
      <c r="O95" s="5"/>
      <c r="P95" s="6"/>
      <c r="Q95" s="5"/>
      <c r="R95" s="6"/>
    </row>
    <row r="96" spans="1:18" ht="18.75" hidden="1" x14ac:dyDescent="0.3">
      <c r="A96" s="31" t="s">
        <v>54</v>
      </c>
      <c r="B96" s="5"/>
      <c r="C96" s="5"/>
      <c r="D96" s="5"/>
      <c r="E96" s="5"/>
      <c r="F96" s="5"/>
      <c r="G96" s="5"/>
      <c r="H96" s="5"/>
      <c r="I96" s="29"/>
      <c r="J96" s="5"/>
      <c r="K96" s="6"/>
      <c r="L96" s="5"/>
      <c r="M96" s="30"/>
      <c r="N96" s="29"/>
      <c r="O96" s="5"/>
      <c r="P96" s="6"/>
      <c r="Q96" s="5"/>
      <c r="R96" s="6"/>
    </row>
    <row r="97" spans="1:18" ht="18.75" hidden="1" x14ac:dyDescent="0.3">
      <c r="A97" s="31" t="s">
        <v>2</v>
      </c>
      <c r="B97" s="5"/>
      <c r="C97" s="5"/>
      <c r="D97" s="5"/>
      <c r="E97" s="5"/>
      <c r="F97" s="5"/>
      <c r="G97" s="5"/>
      <c r="H97" s="5"/>
      <c r="I97" s="29"/>
      <c r="J97" s="5"/>
      <c r="K97" s="6"/>
      <c r="L97" s="5"/>
      <c r="M97" s="30"/>
      <c r="N97" s="29"/>
      <c r="O97" s="5"/>
      <c r="P97" s="6"/>
      <c r="Q97" s="5"/>
      <c r="R97" s="6"/>
    </row>
    <row r="98" spans="1:18" ht="18.75" hidden="1" x14ac:dyDescent="0.3">
      <c r="A98" s="31" t="s">
        <v>55</v>
      </c>
      <c r="B98" s="5"/>
      <c r="C98" s="5"/>
      <c r="D98" s="5"/>
      <c r="E98" s="5"/>
      <c r="F98" s="5"/>
      <c r="G98" s="5"/>
      <c r="H98" s="5"/>
      <c r="I98" s="29"/>
      <c r="J98" s="5"/>
      <c r="K98" s="6"/>
      <c r="L98" s="5"/>
      <c r="M98" s="30"/>
      <c r="N98" s="29"/>
      <c r="O98" s="5"/>
      <c r="P98" s="6"/>
      <c r="Q98" s="5"/>
      <c r="R98" s="6"/>
    </row>
    <row r="99" spans="1:18" ht="18.75" hidden="1" x14ac:dyDescent="0.3">
      <c r="A99" s="31" t="s">
        <v>2</v>
      </c>
      <c r="B99" s="5"/>
      <c r="C99" s="5"/>
      <c r="D99" s="5"/>
      <c r="E99" s="5"/>
      <c r="F99" s="5"/>
      <c r="G99" s="5"/>
      <c r="H99" s="5"/>
      <c r="I99" s="29"/>
      <c r="J99" s="5"/>
      <c r="K99" s="6"/>
      <c r="L99" s="5"/>
      <c r="M99" s="30"/>
      <c r="N99" s="29"/>
      <c r="O99" s="5"/>
      <c r="P99" s="6"/>
      <c r="Q99" s="5"/>
      <c r="R99" s="6"/>
    </row>
    <row r="100" spans="1:18" ht="18.75" hidden="1" x14ac:dyDescent="0.3">
      <c r="A100" s="31" t="s">
        <v>56</v>
      </c>
      <c r="B100" s="5"/>
      <c r="C100" s="5"/>
      <c r="D100" s="5"/>
      <c r="E100" s="5"/>
      <c r="F100" s="5"/>
      <c r="G100" s="5"/>
      <c r="H100" s="5"/>
      <c r="I100" s="29"/>
      <c r="J100" s="5"/>
      <c r="K100" s="6"/>
      <c r="L100" s="5"/>
      <c r="M100" s="30"/>
      <c r="N100" s="29"/>
      <c r="O100" s="5"/>
      <c r="P100" s="6"/>
      <c r="Q100" s="5"/>
      <c r="R100" s="6"/>
    </row>
    <row r="101" spans="1:18" ht="18.75" hidden="1" x14ac:dyDescent="0.3">
      <c r="A101" s="31" t="s">
        <v>2</v>
      </c>
      <c r="B101" s="5"/>
      <c r="C101" s="5"/>
      <c r="D101" s="5"/>
      <c r="E101" s="5"/>
      <c r="F101" s="5"/>
      <c r="G101" s="5"/>
      <c r="H101" s="5"/>
      <c r="I101" s="29"/>
      <c r="J101" s="5"/>
      <c r="K101" s="6"/>
      <c r="L101" s="5"/>
      <c r="M101" s="30"/>
      <c r="N101" s="29"/>
      <c r="O101" s="5"/>
      <c r="P101" s="6"/>
      <c r="Q101" s="5"/>
      <c r="R101" s="6"/>
    </row>
    <row r="102" spans="1:18" ht="18.75" hidden="1" x14ac:dyDescent="0.3">
      <c r="A102" s="31" t="s">
        <v>57</v>
      </c>
      <c r="B102" s="5"/>
      <c r="C102" s="5"/>
      <c r="D102" s="5"/>
      <c r="E102" s="5"/>
      <c r="F102" s="5"/>
      <c r="G102" s="5"/>
      <c r="H102" s="5"/>
      <c r="I102" s="29"/>
      <c r="J102" s="5"/>
      <c r="K102" s="6"/>
      <c r="L102" s="5"/>
      <c r="M102" s="30"/>
      <c r="N102" s="29"/>
      <c r="O102" s="5"/>
      <c r="P102" s="6"/>
      <c r="Q102" s="5"/>
      <c r="R102" s="6"/>
    </row>
    <row r="103" spans="1:18" ht="18.75" x14ac:dyDescent="0.3">
      <c r="A103" s="31" t="s">
        <v>2</v>
      </c>
      <c r="B103" s="5"/>
      <c r="C103" s="5"/>
      <c r="D103" s="5"/>
      <c r="E103" s="5"/>
      <c r="F103" s="5"/>
      <c r="G103" s="5"/>
      <c r="H103" s="5"/>
      <c r="I103" s="29"/>
      <c r="J103" s="5"/>
      <c r="K103" s="6"/>
      <c r="L103" s="5"/>
      <c r="M103" s="30"/>
      <c r="N103" s="29"/>
      <c r="O103" s="5"/>
      <c r="P103" s="6"/>
      <c r="Q103" s="5"/>
      <c r="R103" s="6"/>
    </row>
    <row r="104" spans="1:18" ht="18.75" x14ac:dyDescent="0.3">
      <c r="A104" s="31" t="s">
        <v>58</v>
      </c>
      <c r="B104" s="5"/>
      <c r="C104" s="5"/>
      <c r="D104" s="5"/>
      <c r="E104" s="5"/>
      <c r="F104" s="5"/>
      <c r="G104" s="5"/>
      <c r="H104" s="5"/>
      <c r="I104" s="29"/>
      <c r="J104" s="5"/>
      <c r="K104" s="6"/>
      <c r="L104" s="5"/>
      <c r="M104" s="30"/>
      <c r="N104" s="29"/>
      <c r="O104" s="5"/>
      <c r="P104" s="7">
        <v>-518</v>
      </c>
      <c r="Q104" s="5"/>
      <c r="R104" s="7">
        <v>-346</v>
      </c>
    </row>
    <row r="105" spans="1:18" ht="18.75" x14ac:dyDescent="0.3">
      <c r="A105" s="32" t="s">
        <v>59</v>
      </c>
      <c r="B105" s="5"/>
      <c r="C105" s="5"/>
      <c r="D105" s="5"/>
      <c r="E105" s="5"/>
      <c r="F105" s="5"/>
      <c r="G105" s="33" t="s">
        <v>60</v>
      </c>
      <c r="H105" s="5"/>
      <c r="I105" s="29"/>
      <c r="J105" s="5"/>
      <c r="K105" s="6"/>
      <c r="L105" s="5"/>
      <c r="M105" s="30"/>
      <c r="N105" s="29"/>
      <c r="O105" s="5"/>
      <c r="P105" s="8">
        <v>-518</v>
      </c>
      <c r="Q105" s="5"/>
      <c r="R105" s="8">
        <v>-346</v>
      </c>
    </row>
    <row r="106" spans="1:18" ht="18.75" x14ac:dyDescent="0.3">
      <c r="A106" s="31" t="s">
        <v>2</v>
      </c>
      <c r="B106" s="5"/>
      <c r="C106" s="5"/>
      <c r="D106" s="5"/>
      <c r="E106" s="5"/>
      <c r="F106" s="5"/>
      <c r="G106" s="5"/>
      <c r="H106" s="5"/>
      <c r="I106" s="29"/>
      <c r="J106" s="5"/>
      <c r="K106" s="6"/>
      <c r="L106" s="5"/>
      <c r="M106" s="30"/>
      <c r="N106" s="29"/>
      <c r="O106" s="5"/>
      <c r="P106" s="6"/>
      <c r="Q106" s="5"/>
      <c r="R106" s="6"/>
    </row>
    <row r="107" spans="1:18" ht="18.75" x14ac:dyDescent="0.3">
      <c r="A107" s="31" t="s">
        <v>61</v>
      </c>
      <c r="B107" s="5"/>
      <c r="C107" s="5"/>
      <c r="D107" s="5"/>
      <c r="E107" s="5"/>
      <c r="F107" s="5"/>
      <c r="G107" s="5"/>
      <c r="H107" s="5"/>
      <c r="I107" s="29"/>
      <c r="J107" s="5"/>
      <c r="K107" s="6"/>
      <c r="L107" s="5"/>
      <c r="M107" s="30"/>
      <c r="N107" s="29"/>
      <c r="O107" s="5"/>
      <c r="P107" s="7">
        <v>-199</v>
      </c>
      <c r="Q107" s="5"/>
      <c r="R107" s="7">
        <v>-209</v>
      </c>
    </row>
    <row r="108" spans="1:18" ht="18.75" x14ac:dyDescent="0.3">
      <c r="A108" s="32" t="s">
        <v>62</v>
      </c>
      <c r="B108" s="5"/>
      <c r="C108" s="5"/>
      <c r="D108" s="5"/>
      <c r="E108" s="5"/>
      <c r="F108" s="5"/>
      <c r="G108" s="33" t="s">
        <v>63</v>
      </c>
      <c r="H108" s="5"/>
      <c r="I108" s="29"/>
      <c r="J108" s="5"/>
      <c r="K108" s="6"/>
      <c r="L108" s="5"/>
      <c r="M108" s="30"/>
      <c r="N108" s="29"/>
      <c r="O108" s="5"/>
      <c r="P108" s="8">
        <v>-199</v>
      </c>
      <c r="Q108" s="5"/>
      <c r="R108" s="8">
        <v>-209</v>
      </c>
    </row>
    <row r="109" spans="1:18" ht="18.75" x14ac:dyDescent="0.3">
      <c r="A109" s="31" t="s">
        <v>2</v>
      </c>
      <c r="B109" s="5"/>
      <c r="C109" s="5"/>
      <c r="D109" s="5"/>
      <c r="E109" s="5"/>
      <c r="F109" s="5"/>
      <c r="G109" s="5"/>
      <c r="H109" s="5"/>
      <c r="I109" s="29"/>
      <c r="J109" s="5"/>
      <c r="K109" s="6"/>
      <c r="L109" s="5"/>
      <c r="M109" s="30"/>
      <c r="N109" s="29"/>
      <c r="O109" s="5"/>
      <c r="P109" s="6"/>
      <c r="Q109" s="5"/>
      <c r="R109" s="6"/>
    </row>
    <row r="110" spans="1:18" ht="18.75" x14ac:dyDescent="0.3">
      <c r="A110" s="31" t="s">
        <v>64</v>
      </c>
      <c r="B110" s="5"/>
      <c r="C110" s="5"/>
      <c r="D110" s="5"/>
      <c r="E110" s="5"/>
      <c r="F110" s="5"/>
      <c r="G110" s="5"/>
      <c r="H110" s="5"/>
      <c r="I110" s="29"/>
      <c r="J110" s="5"/>
      <c r="K110" s="6"/>
      <c r="L110" s="5"/>
      <c r="M110" s="30"/>
      <c r="N110" s="29"/>
      <c r="O110" s="5"/>
      <c r="P110" s="6"/>
      <c r="Q110" s="5"/>
      <c r="R110" s="7">
        <v>-34.5</v>
      </c>
    </row>
    <row r="111" spans="1:18" ht="18.75" x14ac:dyDescent="0.3">
      <c r="A111" s="32" t="s">
        <v>133</v>
      </c>
      <c r="B111" s="5"/>
      <c r="C111" s="5"/>
      <c r="D111" s="5"/>
      <c r="E111" s="5"/>
      <c r="F111" s="5"/>
      <c r="G111" s="33" t="s">
        <v>65</v>
      </c>
      <c r="H111" s="5"/>
      <c r="I111" s="29"/>
      <c r="J111" s="5"/>
      <c r="K111" s="6"/>
      <c r="L111" s="5"/>
      <c r="M111" s="30"/>
      <c r="N111" s="29"/>
      <c r="O111" s="5"/>
      <c r="P111" s="6"/>
      <c r="Q111" s="5"/>
      <c r="R111" s="8">
        <v>-34.5</v>
      </c>
    </row>
    <row r="112" spans="1:18" ht="18.75" x14ac:dyDescent="0.3">
      <c r="A112" s="31" t="s">
        <v>2</v>
      </c>
      <c r="B112" s="5"/>
      <c r="C112" s="5"/>
      <c r="D112" s="5"/>
      <c r="E112" s="5"/>
      <c r="F112" s="5"/>
      <c r="G112" s="5"/>
      <c r="H112" s="5"/>
      <c r="I112" s="29"/>
      <c r="J112" s="5"/>
      <c r="K112" s="6"/>
      <c r="L112" s="5"/>
      <c r="M112" s="30"/>
      <c r="N112" s="29"/>
      <c r="O112" s="5"/>
      <c r="P112" s="6"/>
      <c r="Q112" s="5"/>
      <c r="R112" s="6"/>
    </row>
    <row r="113" spans="1:18" ht="18.75" x14ac:dyDescent="0.3">
      <c r="A113" s="31" t="s">
        <v>66</v>
      </c>
      <c r="B113" s="5"/>
      <c r="C113" s="5"/>
      <c r="D113" s="5"/>
      <c r="E113" s="5"/>
      <c r="F113" s="5"/>
      <c r="G113" s="5"/>
      <c r="H113" s="5"/>
      <c r="I113" s="29"/>
      <c r="J113" s="5"/>
      <c r="K113" s="6"/>
      <c r="L113" s="5"/>
      <c r="M113" s="30"/>
      <c r="N113" s="29"/>
      <c r="O113" s="5"/>
      <c r="P113" s="7">
        <v>-115.5</v>
      </c>
      <c r="Q113" s="5"/>
      <c r="R113" s="7">
        <v>-100.4</v>
      </c>
    </row>
    <row r="114" spans="1:18" ht="18.75" x14ac:dyDescent="0.3">
      <c r="A114" s="32" t="s">
        <v>132</v>
      </c>
      <c r="B114" s="5"/>
      <c r="C114" s="5"/>
      <c r="D114" s="5"/>
      <c r="E114" s="5"/>
      <c r="F114" s="5"/>
      <c r="G114" s="33" t="s">
        <v>67</v>
      </c>
      <c r="H114" s="5"/>
      <c r="I114" s="29"/>
      <c r="J114" s="5"/>
      <c r="K114" s="6"/>
      <c r="L114" s="5"/>
      <c r="M114" s="30"/>
      <c r="N114" s="29"/>
      <c r="O114" s="5"/>
      <c r="P114" s="8">
        <v>-115.5</v>
      </c>
      <c r="Q114" s="5"/>
      <c r="R114" s="8">
        <v>-100.4</v>
      </c>
    </row>
    <row r="115" spans="1:18" ht="18.75" x14ac:dyDescent="0.3">
      <c r="A115" s="31" t="s">
        <v>2</v>
      </c>
      <c r="B115" s="5"/>
      <c r="C115" s="5"/>
      <c r="D115" s="5"/>
      <c r="E115" s="5"/>
      <c r="F115" s="5"/>
      <c r="G115" s="5"/>
      <c r="H115" s="5"/>
      <c r="I115" s="29"/>
      <c r="J115" s="5"/>
      <c r="K115" s="6"/>
      <c r="L115" s="5"/>
      <c r="M115" s="30"/>
      <c r="N115" s="29"/>
      <c r="O115" s="5"/>
      <c r="P115" s="6"/>
      <c r="Q115" s="5"/>
      <c r="R115" s="6"/>
    </row>
    <row r="116" spans="1:18" ht="18.75" x14ac:dyDescent="0.3">
      <c r="A116" s="31" t="s">
        <v>68</v>
      </c>
      <c r="B116" s="5"/>
      <c r="C116" s="5"/>
      <c r="D116" s="5"/>
      <c r="E116" s="5"/>
      <c r="F116" s="5"/>
      <c r="G116" s="5"/>
      <c r="H116" s="5"/>
      <c r="I116" s="29"/>
      <c r="J116" s="5"/>
      <c r="K116" s="6"/>
      <c r="L116" s="5"/>
      <c r="M116" s="30"/>
      <c r="N116" s="29"/>
      <c r="O116" s="5"/>
      <c r="P116" s="6"/>
      <c r="Q116" s="5"/>
      <c r="R116" s="6"/>
    </row>
    <row r="117" spans="1:18" ht="18.75" x14ac:dyDescent="0.3">
      <c r="A117" s="31" t="s">
        <v>2</v>
      </c>
      <c r="B117" s="5"/>
      <c r="C117" s="5"/>
      <c r="D117" s="5"/>
      <c r="E117" s="5"/>
      <c r="F117" s="5"/>
      <c r="G117" s="5"/>
      <c r="H117" s="5"/>
      <c r="I117" s="29"/>
      <c r="J117" s="5"/>
      <c r="K117" s="6"/>
      <c r="L117" s="5"/>
      <c r="M117" s="30"/>
      <c r="N117" s="29"/>
      <c r="O117" s="5"/>
      <c r="P117" s="6"/>
      <c r="Q117" s="5"/>
      <c r="R117" s="6"/>
    </row>
    <row r="118" spans="1:18" ht="18.75" x14ac:dyDescent="0.3">
      <c r="A118" s="31" t="s">
        <v>69</v>
      </c>
      <c r="B118" s="5"/>
      <c r="C118" s="5"/>
      <c r="D118" s="5"/>
      <c r="E118" s="5"/>
      <c r="F118" s="5"/>
      <c r="G118" s="5"/>
      <c r="H118" s="5"/>
      <c r="I118" s="29"/>
      <c r="J118" s="5"/>
      <c r="K118" s="6"/>
      <c r="L118" s="5"/>
      <c r="M118" s="30"/>
      <c r="N118" s="29"/>
      <c r="O118" s="5"/>
      <c r="P118" s="34">
        <f>SUM(P119)</f>
        <v>0</v>
      </c>
      <c r="Q118" s="5"/>
      <c r="R118" s="7">
        <v>-2095.5</v>
      </c>
    </row>
    <row r="119" spans="1:18" ht="18.75" x14ac:dyDescent="0.3">
      <c r="A119" s="32" t="s">
        <v>70</v>
      </c>
      <c r="B119" s="5"/>
      <c r="C119" s="5"/>
      <c r="D119" s="5"/>
      <c r="E119" s="5"/>
      <c r="F119" s="5"/>
      <c r="G119" s="33" t="s">
        <v>71</v>
      </c>
      <c r="H119" s="5"/>
      <c r="I119" s="29"/>
      <c r="J119" s="5"/>
      <c r="K119" s="6"/>
      <c r="L119" s="5"/>
      <c r="M119" s="30"/>
      <c r="N119" s="29"/>
      <c r="O119" s="5"/>
      <c r="P119" s="35"/>
      <c r="Q119" s="5"/>
      <c r="R119" s="8">
        <v>-2095.5</v>
      </c>
    </row>
    <row r="120" spans="1:18" ht="18.75" x14ac:dyDescent="0.3">
      <c r="A120" s="31" t="s">
        <v>2</v>
      </c>
      <c r="B120" s="5"/>
      <c r="C120" s="5"/>
      <c r="D120" s="5"/>
      <c r="E120" s="5"/>
      <c r="F120" s="5"/>
      <c r="G120" s="5"/>
      <c r="H120" s="5"/>
      <c r="I120" s="29"/>
      <c r="J120" s="5"/>
      <c r="K120" s="6"/>
      <c r="L120" s="5"/>
      <c r="M120" s="30"/>
      <c r="N120" s="29"/>
      <c r="O120" s="5"/>
      <c r="P120" s="6"/>
      <c r="Q120" s="5"/>
      <c r="R120" s="6"/>
    </row>
    <row r="121" spans="1:18" ht="18.75" x14ac:dyDescent="0.3">
      <c r="A121" s="2" t="s">
        <v>72</v>
      </c>
      <c r="B121" s="5"/>
      <c r="C121" s="5"/>
      <c r="D121" s="5"/>
      <c r="E121" s="5"/>
      <c r="F121" s="5"/>
      <c r="G121" s="5"/>
      <c r="H121" s="5"/>
      <c r="I121" s="29"/>
      <c r="J121" s="5"/>
      <c r="K121" s="6"/>
      <c r="L121" s="5"/>
      <c r="M121" s="30"/>
      <c r="N121" s="29"/>
      <c r="O121" s="5"/>
      <c r="P121" s="4">
        <f>SUM(P123+P136)</f>
        <v>-7220.51</v>
      </c>
      <c r="Q121" s="5"/>
      <c r="R121" s="4">
        <v>-107.8</v>
      </c>
    </row>
    <row r="122" spans="1:18" ht="18.75" x14ac:dyDescent="0.3">
      <c r="A122" s="31" t="s">
        <v>2</v>
      </c>
      <c r="B122" s="5"/>
      <c r="C122" s="5"/>
      <c r="D122" s="5"/>
      <c r="E122" s="5"/>
      <c r="F122" s="5"/>
      <c r="G122" s="5"/>
      <c r="H122" s="5"/>
      <c r="I122" s="29"/>
      <c r="J122" s="5"/>
      <c r="K122" s="6"/>
      <c r="L122" s="5"/>
      <c r="M122" s="30"/>
      <c r="N122" s="29"/>
      <c r="O122" s="5"/>
      <c r="P122" s="6"/>
      <c r="Q122" s="5"/>
      <c r="R122" s="6"/>
    </row>
    <row r="123" spans="1:18" ht="18.75" x14ac:dyDescent="0.3">
      <c r="A123" s="31" t="s">
        <v>25</v>
      </c>
      <c r="B123" s="5"/>
      <c r="C123" s="5"/>
      <c r="D123" s="5"/>
      <c r="E123" s="5"/>
      <c r="F123" s="5"/>
      <c r="G123" s="5"/>
      <c r="H123" s="5"/>
      <c r="I123" s="29"/>
      <c r="J123" s="5"/>
      <c r="K123" s="6"/>
      <c r="L123" s="5"/>
      <c r="M123" s="30"/>
      <c r="N123" s="29"/>
      <c r="O123" s="5"/>
      <c r="P123" s="7">
        <f>SUM(P124:P126)</f>
        <v>-4818.41</v>
      </c>
      <c r="Q123" s="5"/>
      <c r="R123" s="7">
        <v>-107.8</v>
      </c>
    </row>
    <row r="124" spans="1:18" ht="18.75" x14ac:dyDescent="0.3">
      <c r="A124" s="32" t="s">
        <v>73</v>
      </c>
      <c r="B124" s="5"/>
      <c r="C124" s="5"/>
      <c r="D124" s="5"/>
      <c r="E124" s="5"/>
      <c r="F124" s="5"/>
      <c r="G124" s="33" t="s">
        <v>74</v>
      </c>
      <c r="H124" s="5"/>
      <c r="I124" s="29"/>
      <c r="J124" s="5"/>
      <c r="K124" s="6"/>
      <c r="L124" s="5"/>
      <c r="M124" s="30"/>
      <c r="N124" s="29"/>
      <c r="O124" s="5"/>
      <c r="P124" s="8">
        <v>-477.16</v>
      </c>
      <c r="Q124" s="5"/>
      <c r="R124" s="8">
        <v>-107.8</v>
      </c>
    </row>
    <row r="125" spans="1:18" ht="18.75" x14ac:dyDescent="0.3">
      <c r="A125" s="32" t="s">
        <v>100</v>
      </c>
      <c r="B125" s="5"/>
      <c r="C125" s="5"/>
      <c r="D125" s="5"/>
      <c r="E125" s="5"/>
      <c r="F125" s="5"/>
      <c r="G125" s="33" t="s">
        <v>101</v>
      </c>
      <c r="H125" s="5"/>
      <c r="I125" s="29"/>
      <c r="J125" s="5"/>
      <c r="K125" s="6"/>
      <c r="L125" s="5"/>
      <c r="M125" s="30"/>
      <c r="N125" s="29"/>
      <c r="O125" s="5"/>
      <c r="P125" s="8">
        <v>-3470.95</v>
      </c>
      <c r="Q125" s="5"/>
      <c r="R125" s="8"/>
    </row>
    <row r="126" spans="1:18" ht="18.75" x14ac:dyDescent="0.3">
      <c r="A126" s="32" t="s">
        <v>75</v>
      </c>
      <c r="B126" s="5"/>
      <c r="C126" s="5"/>
      <c r="D126" s="5"/>
      <c r="E126" s="5"/>
      <c r="F126" s="5"/>
      <c r="G126" s="33" t="s">
        <v>76</v>
      </c>
      <c r="H126" s="5"/>
      <c r="I126" s="29"/>
      <c r="J126" s="5"/>
      <c r="K126" s="6"/>
      <c r="L126" s="5"/>
      <c r="M126" s="30"/>
      <c r="N126" s="29"/>
      <c r="O126" s="5"/>
      <c r="P126" s="8">
        <f>-870.3</f>
        <v>-870.3</v>
      </c>
      <c r="Q126" s="5"/>
      <c r="R126" s="6"/>
    </row>
    <row r="127" spans="1:18" ht="18.75" x14ac:dyDescent="0.3">
      <c r="A127" s="31" t="s">
        <v>2</v>
      </c>
      <c r="B127" s="5"/>
      <c r="C127" s="5"/>
      <c r="D127" s="5"/>
      <c r="E127" s="5"/>
      <c r="F127" s="5"/>
      <c r="G127" s="5"/>
      <c r="H127" s="5"/>
      <c r="I127" s="29"/>
      <c r="J127" s="5"/>
      <c r="K127" s="6"/>
      <c r="L127" s="5"/>
      <c r="M127" s="30"/>
      <c r="N127" s="29"/>
      <c r="O127" s="5"/>
      <c r="P127" s="6"/>
      <c r="Q127" s="5"/>
      <c r="R127" s="6"/>
    </row>
    <row r="128" spans="1:18" ht="18.75" hidden="1" x14ac:dyDescent="0.3">
      <c r="A128" s="31" t="s">
        <v>77</v>
      </c>
      <c r="B128" s="5"/>
      <c r="C128" s="5"/>
      <c r="D128" s="5"/>
      <c r="E128" s="5"/>
      <c r="F128" s="5"/>
      <c r="G128" s="5"/>
      <c r="H128" s="5"/>
      <c r="I128" s="29"/>
      <c r="J128" s="5"/>
      <c r="K128" s="6"/>
      <c r="L128" s="5"/>
      <c r="M128" s="30"/>
      <c r="N128" s="29"/>
      <c r="O128" s="5"/>
      <c r="P128" s="6"/>
      <c r="Q128" s="5"/>
      <c r="R128" s="6"/>
    </row>
    <row r="129" spans="1:18" ht="18.75" hidden="1" x14ac:dyDescent="0.3">
      <c r="A129" s="31" t="s">
        <v>2</v>
      </c>
      <c r="B129" s="5"/>
      <c r="C129" s="5"/>
      <c r="D129" s="5"/>
      <c r="E129" s="5"/>
      <c r="F129" s="5"/>
      <c r="G129" s="5"/>
      <c r="H129" s="5"/>
      <c r="I129" s="29"/>
      <c r="J129" s="5"/>
      <c r="K129" s="6"/>
      <c r="L129" s="5"/>
      <c r="M129" s="30"/>
      <c r="N129" s="29"/>
      <c r="O129" s="5"/>
      <c r="P129" s="6"/>
      <c r="Q129" s="5"/>
      <c r="R129" s="6"/>
    </row>
    <row r="130" spans="1:18" ht="18.75" hidden="1" x14ac:dyDescent="0.3">
      <c r="A130" s="31" t="s">
        <v>78</v>
      </c>
      <c r="B130" s="5"/>
      <c r="C130" s="5"/>
      <c r="D130" s="5"/>
      <c r="E130" s="5"/>
      <c r="F130" s="5"/>
      <c r="G130" s="5"/>
      <c r="H130" s="5"/>
      <c r="I130" s="29"/>
      <c r="J130" s="5"/>
      <c r="K130" s="6"/>
      <c r="L130" s="5"/>
      <c r="M130" s="30"/>
      <c r="N130" s="29"/>
      <c r="O130" s="5"/>
      <c r="P130" s="6"/>
      <c r="Q130" s="5"/>
      <c r="R130" s="6"/>
    </row>
    <row r="131" spans="1:18" ht="18.75" hidden="1" x14ac:dyDescent="0.3">
      <c r="A131" s="31" t="s">
        <v>2</v>
      </c>
      <c r="B131" s="5"/>
      <c r="C131" s="5"/>
      <c r="D131" s="5"/>
      <c r="E131" s="5"/>
      <c r="F131" s="5"/>
      <c r="G131" s="5"/>
      <c r="H131" s="5"/>
      <c r="I131" s="29"/>
      <c r="J131" s="5"/>
      <c r="K131" s="6"/>
      <c r="L131" s="5"/>
      <c r="M131" s="30"/>
      <c r="N131" s="29"/>
      <c r="O131" s="5"/>
      <c r="P131" s="6"/>
      <c r="Q131" s="5"/>
      <c r="R131" s="6"/>
    </row>
    <row r="132" spans="1:18" ht="18.75" hidden="1" x14ac:dyDescent="0.3">
      <c r="A132" s="31" t="s">
        <v>79</v>
      </c>
      <c r="B132" s="5"/>
      <c r="C132" s="5"/>
      <c r="D132" s="5"/>
      <c r="E132" s="5"/>
      <c r="F132" s="5"/>
      <c r="G132" s="5"/>
      <c r="H132" s="5"/>
      <c r="I132" s="29"/>
      <c r="J132" s="5"/>
      <c r="K132" s="6"/>
      <c r="L132" s="5"/>
      <c r="M132" s="30"/>
      <c r="N132" s="29"/>
      <c r="O132" s="5"/>
      <c r="P132" s="6"/>
      <c r="Q132" s="5"/>
      <c r="R132" s="6"/>
    </row>
    <row r="133" spans="1:18" ht="18.75" hidden="1" x14ac:dyDescent="0.3">
      <c r="A133" s="31" t="s">
        <v>2</v>
      </c>
      <c r="B133" s="5"/>
      <c r="C133" s="5"/>
      <c r="D133" s="5"/>
      <c r="E133" s="5"/>
      <c r="F133" s="5"/>
      <c r="G133" s="5"/>
      <c r="H133" s="5"/>
      <c r="I133" s="29"/>
      <c r="J133" s="5"/>
      <c r="K133" s="6"/>
      <c r="L133" s="5"/>
      <c r="M133" s="30"/>
      <c r="N133" s="29"/>
      <c r="O133" s="5"/>
      <c r="P133" s="6"/>
      <c r="Q133" s="5"/>
      <c r="R133" s="6"/>
    </row>
    <row r="134" spans="1:18" ht="18.75" hidden="1" x14ac:dyDescent="0.3">
      <c r="A134" s="31" t="s">
        <v>80</v>
      </c>
      <c r="B134" s="5"/>
      <c r="C134" s="5"/>
      <c r="D134" s="5"/>
      <c r="E134" s="5"/>
      <c r="F134" s="5"/>
      <c r="G134" s="5"/>
      <c r="H134" s="5"/>
      <c r="I134" s="29"/>
      <c r="J134" s="5"/>
      <c r="K134" s="6"/>
      <c r="L134" s="5"/>
      <c r="M134" s="30"/>
      <c r="N134" s="29"/>
      <c r="O134" s="5"/>
      <c r="P134" s="6"/>
      <c r="Q134" s="5"/>
      <c r="R134" s="6"/>
    </row>
    <row r="135" spans="1:18" ht="18.75" hidden="1" x14ac:dyDescent="0.3">
      <c r="A135" s="31" t="s">
        <v>2</v>
      </c>
      <c r="B135" s="5"/>
      <c r="C135" s="5"/>
      <c r="D135" s="5"/>
      <c r="E135" s="5"/>
      <c r="F135" s="5"/>
      <c r="G135" s="5"/>
      <c r="H135" s="5"/>
      <c r="I135" s="29"/>
      <c r="J135" s="5"/>
      <c r="K135" s="6"/>
      <c r="L135" s="5"/>
      <c r="M135" s="30"/>
      <c r="N135" s="29"/>
      <c r="O135" s="5"/>
      <c r="P135" s="6"/>
      <c r="Q135" s="5"/>
      <c r="R135" s="6"/>
    </row>
    <row r="136" spans="1:18" ht="18.75" x14ac:dyDescent="0.3">
      <c r="A136" s="31" t="s">
        <v>81</v>
      </c>
      <c r="B136" s="5"/>
      <c r="C136" s="5"/>
      <c r="D136" s="5"/>
      <c r="E136" s="5"/>
      <c r="F136" s="5"/>
      <c r="G136" s="5"/>
      <c r="H136" s="5"/>
      <c r="I136" s="29"/>
      <c r="J136" s="5"/>
      <c r="K136" s="6"/>
      <c r="L136" s="5"/>
      <c r="M136" s="30"/>
      <c r="N136" s="29"/>
      <c r="O136" s="5"/>
      <c r="P136" s="7">
        <v>-2402.1</v>
      </c>
      <c r="Q136" s="5"/>
      <c r="R136" s="6"/>
    </row>
    <row r="137" spans="1:18" ht="18.75" x14ac:dyDescent="0.3">
      <c r="A137" s="32" t="s">
        <v>82</v>
      </c>
      <c r="B137" s="5"/>
      <c r="C137" s="5"/>
      <c r="D137" s="5"/>
      <c r="E137" s="5"/>
      <c r="F137" s="5"/>
      <c r="G137" s="33" t="s">
        <v>83</v>
      </c>
      <c r="H137" s="5"/>
      <c r="I137" s="29"/>
      <c r="J137" s="5"/>
      <c r="K137" s="6"/>
      <c r="L137" s="5"/>
      <c r="M137" s="30"/>
      <c r="N137" s="29"/>
      <c r="O137" s="5"/>
      <c r="P137" s="8">
        <v>-2402.1</v>
      </c>
      <c r="Q137" s="5"/>
      <c r="R137" s="6"/>
    </row>
    <row r="138" spans="1:18" ht="18.75" x14ac:dyDescent="0.3">
      <c r="A138" s="31" t="s">
        <v>2</v>
      </c>
      <c r="B138" s="5"/>
      <c r="C138" s="5"/>
      <c r="D138" s="5"/>
      <c r="E138" s="5"/>
      <c r="F138" s="5"/>
      <c r="G138" s="5"/>
      <c r="H138" s="5"/>
      <c r="I138" s="29"/>
      <c r="J138" s="5"/>
      <c r="K138" s="6"/>
      <c r="L138" s="5"/>
      <c r="M138" s="30"/>
      <c r="N138" s="29"/>
      <c r="O138" s="5"/>
      <c r="P138" s="6"/>
      <c r="Q138" s="5"/>
      <c r="R138" s="6"/>
    </row>
    <row r="139" spans="1:18" ht="18.75" hidden="1" x14ac:dyDescent="0.3">
      <c r="A139" s="31" t="s">
        <v>84</v>
      </c>
      <c r="B139" s="5"/>
      <c r="C139" s="5"/>
      <c r="D139" s="5"/>
      <c r="E139" s="5"/>
      <c r="F139" s="5"/>
      <c r="G139" s="5"/>
      <c r="H139" s="5"/>
      <c r="I139" s="29"/>
      <c r="J139" s="5"/>
      <c r="K139" s="6"/>
      <c r="L139" s="5"/>
      <c r="M139" s="30"/>
      <c r="N139" s="29"/>
      <c r="O139" s="5"/>
      <c r="P139" s="6"/>
      <c r="Q139" s="5"/>
      <c r="R139" s="6"/>
    </row>
    <row r="140" spans="1:18" ht="18.75" hidden="1" x14ac:dyDescent="0.3">
      <c r="A140" s="31" t="s">
        <v>2</v>
      </c>
      <c r="B140" s="5"/>
      <c r="C140" s="5"/>
      <c r="D140" s="5"/>
      <c r="E140" s="5"/>
      <c r="F140" s="5"/>
      <c r="G140" s="5"/>
      <c r="H140" s="5"/>
      <c r="I140" s="29"/>
      <c r="J140" s="5"/>
      <c r="K140" s="6"/>
      <c r="L140" s="5"/>
      <c r="M140" s="30"/>
      <c r="N140" s="29"/>
      <c r="O140" s="5"/>
      <c r="P140" s="6"/>
      <c r="Q140" s="5"/>
      <c r="R140" s="6"/>
    </row>
    <row r="141" spans="1:18" ht="18.75" hidden="1" x14ac:dyDescent="0.3">
      <c r="A141" s="31" t="s">
        <v>85</v>
      </c>
      <c r="B141" s="5"/>
      <c r="C141" s="5"/>
      <c r="D141" s="5"/>
      <c r="E141" s="5"/>
      <c r="F141" s="5"/>
      <c r="G141" s="5"/>
      <c r="H141" s="5"/>
      <c r="I141" s="29"/>
      <c r="J141" s="5"/>
      <c r="K141" s="6"/>
      <c r="L141" s="5"/>
      <c r="M141" s="30"/>
      <c r="N141" s="29"/>
      <c r="O141" s="5"/>
      <c r="P141" s="6"/>
      <c r="Q141" s="5"/>
      <c r="R141" s="6"/>
    </row>
    <row r="142" spans="1:18" ht="18.75" x14ac:dyDescent="0.3">
      <c r="A142" s="2" t="s">
        <v>86</v>
      </c>
      <c r="B142" s="5"/>
      <c r="C142" s="5"/>
      <c r="D142" s="5"/>
      <c r="E142" s="5"/>
      <c r="F142" s="5"/>
      <c r="G142" s="5"/>
      <c r="H142" s="5"/>
      <c r="I142" s="29"/>
      <c r="J142" s="5"/>
      <c r="K142" s="6"/>
      <c r="L142" s="5"/>
      <c r="M142" s="30"/>
      <c r="N142" s="29"/>
      <c r="O142" s="5"/>
      <c r="P142" s="4">
        <v>-445.9</v>
      </c>
      <c r="Q142" s="5"/>
      <c r="R142" s="4">
        <v>-297.05</v>
      </c>
    </row>
    <row r="143" spans="1:18" ht="18.75" x14ac:dyDescent="0.3">
      <c r="A143" s="31" t="s">
        <v>2</v>
      </c>
      <c r="B143" s="5"/>
      <c r="C143" s="5"/>
      <c r="D143" s="5"/>
      <c r="E143" s="5"/>
      <c r="F143" s="5"/>
      <c r="G143" s="5"/>
      <c r="H143" s="5"/>
      <c r="I143" s="29"/>
      <c r="J143" s="5"/>
      <c r="K143" s="6"/>
      <c r="L143" s="5"/>
      <c r="M143" s="30"/>
      <c r="N143" s="29"/>
      <c r="O143" s="5"/>
      <c r="P143" s="6"/>
      <c r="Q143" s="5"/>
      <c r="R143" s="6"/>
    </row>
    <row r="144" spans="1:18" ht="18.75" x14ac:dyDescent="0.3">
      <c r="A144" s="31" t="s">
        <v>87</v>
      </c>
      <c r="B144" s="5"/>
      <c r="C144" s="5"/>
      <c r="D144" s="5"/>
      <c r="E144" s="5"/>
      <c r="F144" s="5"/>
      <c r="G144" s="5"/>
      <c r="H144" s="5"/>
      <c r="I144" s="29"/>
      <c r="J144" s="5"/>
      <c r="K144" s="6"/>
      <c r="L144" s="5"/>
      <c r="M144" s="30"/>
      <c r="N144" s="29"/>
      <c r="O144" s="5"/>
      <c r="P144" s="7">
        <v>-445.9</v>
      </c>
      <c r="Q144" s="5"/>
      <c r="R144" s="7">
        <v>-297.05</v>
      </c>
    </row>
    <row r="145" spans="1:18" ht="18.75" x14ac:dyDescent="0.3">
      <c r="A145" s="32" t="s">
        <v>88</v>
      </c>
      <c r="B145" s="5"/>
      <c r="C145" s="5"/>
      <c r="D145" s="5"/>
      <c r="E145" s="5"/>
      <c r="F145" s="5"/>
      <c r="G145" s="33" t="s">
        <v>89</v>
      </c>
      <c r="H145" s="5"/>
      <c r="I145" s="29"/>
      <c r="J145" s="5"/>
      <c r="K145" s="6"/>
      <c r="L145" s="5"/>
      <c r="M145" s="30"/>
      <c r="N145" s="29"/>
      <c r="O145" s="5"/>
      <c r="P145" s="8">
        <v>-445.9</v>
      </c>
      <c r="Q145" s="5"/>
      <c r="R145" s="8">
        <v>-297.05</v>
      </c>
    </row>
    <row r="146" spans="1:18" ht="18.75" hidden="1" x14ac:dyDescent="0.3">
      <c r="A146" s="31" t="s">
        <v>2</v>
      </c>
      <c r="B146" s="5"/>
      <c r="C146" s="5"/>
      <c r="D146" s="5"/>
      <c r="E146" s="5"/>
      <c r="F146" s="5"/>
      <c r="G146" s="5"/>
      <c r="H146" s="5"/>
      <c r="I146" s="29"/>
      <c r="J146" s="5"/>
      <c r="K146" s="6"/>
      <c r="L146" s="5"/>
      <c r="M146" s="30"/>
      <c r="N146" s="29"/>
      <c r="O146" s="5"/>
      <c r="P146" s="6"/>
      <c r="Q146" s="5"/>
      <c r="R146" s="6"/>
    </row>
    <row r="147" spans="1:18" ht="18.75" hidden="1" x14ac:dyDescent="0.3">
      <c r="A147" s="31" t="s">
        <v>90</v>
      </c>
      <c r="B147" s="5"/>
      <c r="C147" s="5"/>
      <c r="D147" s="5"/>
      <c r="E147" s="5"/>
      <c r="F147" s="5"/>
      <c r="G147" s="5"/>
      <c r="H147" s="5"/>
      <c r="I147" s="29"/>
      <c r="J147" s="5"/>
      <c r="K147" s="6"/>
      <c r="L147" s="5"/>
      <c r="M147" s="30"/>
      <c r="N147" s="29"/>
      <c r="O147" s="5"/>
      <c r="P147" s="6"/>
      <c r="Q147" s="5"/>
      <c r="R147" s="6"/>
    </row>
    <row r="148" spans="1:18" ht="18.75" hidden="1" x14ac:dyDescent="0.3">
      <c r="A148" s="31" t="s">
        <v>2</v>
      </c>
      <c r="B148" s="5"/>
      <c r="C148" s="5"/>
      <c r="D148" s="5"/>
      <c r="E148" s="5"/>
      <c r="F148" s="5"/>
      <c r="G148" s="5"/>
      <c r="H148" s="5"/>
      <c r="I148" s="29"/>
      <c r="J148" s="5"/>
      <c r="K148" s="6"/>
      <c r="L148" s="5"/>
      <c r="M148" s="30"/>
      <c r="N148" s="29"/>
      <c r="O148" s="5"/>
      <c r="P148" s="6"/>
      <c r="Q148" s="5"/>
      <c r="R148" s="6"/>
    </row>
    <row r="149" spans="1:18" ht="18.75" hidden="1" x14ac:dyDescent="0.3">
      <c r="A149" s="31" t="s">
        <v>91</v>
      </c>
      <c r="B149" s="5"/>
      <c r="C149" s="5"/>
      <c r="D149" s="5"/>
      <c r="E149" s="5"/>
      <c r="F149" s="5"/>
      <c r="G149" s="5"/>
      <c r="H149" s="5"/>
      <c r="I149" s="29"/>
      <c r="J149" s="5"/>
      <c r="K149" s="6"/>
      <c r="L149" s="5"/>
      <c r="M149" s="30"/>
      <c r="N149" s="29"/>
      <c r="O149" s="5"/>
      <c r="P149" s="6"/>
      <c r="Q149" s="5"/>
      <c r="R149" s="6"/>
    </row>
    <row r="150" spans="1:18" ht="18.75" x14ac:dyDescent="0.3">
      <c r="A150" s="31" t="s">
        <v>2</v>
      </c>
      <c r="B150" s="5"/>
      <c r="C150" s="5"/>
      <c r="D150" s="5"/>
      <c r="E150" s="5"/>
      <c r="F150" s="5"/>
      <c r="G150" s="5"/>
      <c r="H150" s="5"/>
      <c r="I150" s="29"/>
      <c r="J150" s="5"/>
      <c r="K150" s="6"/>
      <c r="L150" s="5"/>
      <c r="M150" s="30"/>
      <c r="N150" s="29"/>
      <c r="O150" s="5"/>
      <c r="P150" s="6"/>
      <c r="Q150" s="5"/>
      <c r="R150" s="6"/>
    </row>
    <row r="151" spans="1:18" ht="18.75" x14ac:dyDescent="0.3">
      <c r="A151" s="2" t="s">
        <v>92</v>
      </c>
      <c r="B151" s="5"/>
      <c r="C151" s="5"/>
      <c r="D151" s="5"/>
      <c r="E151" s="5"/>
      <c r="F151" s="5"/>
      <c r="G151" s="5"/>
      <c r="H151" s="5"/>
      <c r="I151" s="29"/>
      <c r="J151" s="5"/>
      <c r="K151" s="6"/>
      <c r="L151" s="5"/>
      <c r="M151" s="30"/>
      <c r="N151" s="29"/>
      <c r="O151" s="5"/>
      <c r="P151" s="6"/>
      <c r="Q151" s="5"/>
      <c r="R151" s="6"/>
    </row>
    <row r="152" spans="1:18" ht="18.75" x14ac:dyDescent="0.3">
      <c r="A152" s="31" t="s">
        <v>2</v>
      </c>
      <c r="B152" s="5"/>
      <c r="C152" s="5"/>
      <c r="D152" s="5"/>
      <c r="E152" s="5"/>
      <c r="F152" s="5"/>
      <c r="G152" s="5"/>
      <c r="H152" s="5"/>
      <c r="I152" s="29"/>
      <c r="J152" s="5"/>
      <c r="K152" s="6"/>
      <c r="L152" s="5"/>
      <c r="M152" s="30"/>
      <c r="N152" s="29"/>
      <c r="O152" s="5"/>
      <c r="P152" s="6"/>
      <c r="Q152" s="5"/>
      <c r="R152" s="6"/>
    </row>
    <row r="153" spans="1:18" ht="18.75" hidden="1" x14ac:dyDescent="0.3">
      <c r="A153" s="31" t="s">
        <v>93</v>
      </c>
      <c r="B153" s="5"/>
      <c r="C153" s="5"/>
      <c r="D153" s="5"/>
      <c r="E153" s="5"/>
      <c r="F153" s="5"/>
      <c r="G153" s="5"/>
      <c r="H153" s="5"/>
      <c r="I153" s="29"/>
      <c r="J153" s="5"/>
      <c r="K153" s="6"/>
      <c r="L153" s="5"/>
      <c r="M153" s="30"/>
      <c r="N153" s="29"/>
      <c r="O153" s="5"/>
      <c r="P153" s="6"/>
      <c r="Q153" s="5"/>
      <c r="R153" s="6"/>
    </row>
    <row r="154" spans="1:18" ht="18.75" hidden="1" x14ac:dyDescent="0.3">
      <c r="A154" s="31" t="s">
        <v>2</v>
      </c>
      <c r="B154" s="5"/>
      <c r="C154" s="5"/>
      <c r="D154" s="5"/>
      <c r="E154" s="5"/>
      <c r="F154" s="5"/>
      <c r="G154" s="5"/>
      <c r="H154" s="5"/>
      <c r="I154" s="29"/>
      <c r="J154" s="5"/>
      <c r="K154" s="6"/>
      <c r="L154" s="5"/>
      <c r="M154" s="30"/>
      <c r="N154" s="29"/>
      <c r="O154" s="5"/>
      <c r="P154" s="6"/>
      <c r="Q154" s="5"/>
      <c r="R154" s="6"/>
    </row>
    <row r="155" spans="1:18" ht="18.75" hidden="1" x14ac:dyDescent="0.3">
      <c r="A155" s="31" t="s">
        <v>94</v>
      </c>
      <c r="B155" s="5"/>
      <c r="C155" s="5"/>
      <c r="D155" s="5"/>
      <c r="E155" s="5"/>
      <c r="F155" s="5"/>
      <c r="G155" s="5"/>
      <c r="H155" s="5"/>
      <c r="I155" s="29"/>
      <c r="J155" s="5"/>
      <c r="K155" s="6"/>
      <c r="L155" s="5"/>
      <c r="M155" s="30"/>
      <c r="N155" s="29"/>
      <c r="O155" s="5"/>
      <c r="P155" s="6"/>
      <c r="Q155" s="5"/>
      <c r="R155" s="6"/>
    </row>
    <row r="156" spans="1:18" ht="18.75" hidden="1" x14ac:dyDescent="0.3">
      <c r="A156" s="31" t="s">
        <v>2</v>
      </c>
      <c r="B156" s="5"/>
      <c r="C156" s="5"/>
      <c r="D156" s="5"/>
      <c r="E156" s="5"/>
      <c r="F156" s="5"/>
      <c r="G156" s="5"/>
      <c r="H156" s="5"/>
      <c r="I156" s="29"/>
      <c r="J156" s="5"/>
      <c r="K156" s="6"/>
      <c r="L156" s="5"/>
      <c r="M156" s="30"/>
      <c r="N156" s="29"/>
      <c r="O156" s="5"/>
      <c r="P156" s="6"/>
      <c r="Q156" s="5"/>
      <c r="R156" s="6"/>
    </row>
    <row r="157" spans="1:18" ht="18.75" hidden="1" x14ac:dyDescent="0.3">
      <c r="A157" s="31" t="s">
        <v>95</v>
      </c>
      <c r="B157" s="5"/>
      <c r="C157" s="5"/>
      <c r="D157" s="5"/>
      <c r="E157" s="5"/>
      <c r="F157" s="5"/>
      <c r="G157" s="5"/>
      <c r="H157" s="5"/>
      <c r="I157" s="29"/>
      <c r="J157" s="5"/>
      <c r="K157" s="6"/>
      <c r="L157" s="5"/>
      <c r="M157" s="30"/>
      <c r="N157" s="29"/>
      <c r="O157" s="5"/>
      <c r="P157" s="6"/>
      <c r="Q157" s="5"/>
      <c r="R157" s="6"/>
    </row>
    <row r="158" spans="1:18" ht="18.75" x14ac:dyDescent="0.3">
      <c r="A158" s="31" t="s">
        <v>2</v>
      </c>
      <c r="B158" s="5"/>
      <c r="C158" s="5"/>
      <c r="D158" s="5"/>
      <c r="E158" s="5"/>
      <c r="F158" s="5"/>
      <c r="G158" s="5"/>
      <c r="H158" s="5"/>
      <c r="I158" s="29"/>
      <c r="J158" s="5"/>
      <c r="K158" s="6"/>
      <c r="L158" s="5"/>
      <c r="M158" s="30"/>
      <c r="N158" s="29"/>
      <c r="O158" s="5"/>
      <c r="P158" s="6"/>
      <c r="Q158" s="5"/>
      <c r="R158" s="6"/>
    </row>
    <row r="159" spans="1:18" ht="18.75" x14ac:dyDescent="0.3">
      <c r="A159" s="2" t="s">
        <v>96</v>
      </c>
      <c r="B159" s="5"/>
      <c r="C159" s="5"/>
      <c r="D159" s="5"/>
      <c r="E159" s="5"/>
      <c r="F159" s="5"/>
      <c r="G159" s="5"/>
      <c r="H159" s="5"/>
      <c r="I159" s="29"/>
      <c r="J159" s="5"/>
      <c r="K159" s="6"/>
      <c r="L159" s="5"/>
      <c r="M159" s="30"/>
      <c r="N159" s="29"/>
      <c r="O159" s="5"/>
      <c r="P159" s="4">
        <f>SUM(P85+P121+P142+P72)</f>
        <v>-14837.76</v>
      </c>
      <c r="Q159" s="5"/>
      <c r="R159" s="4">
        <v>-6473.35</v>
      </c>
    </row>
    <row r="160" spans="1:18" ht="18.75" x14ac:dyDescent="0.3">
      <c r="A160" s="31" t="s">
        <v>2</v>
      </c>
      <c r="B160" s="5"/>
      <c r="C160" s="5"/>
      <c r="D160" s="5"/>
      <c r="E160" s="5"/>
      <c r="F160" s="5"/>
      <c r="G160" s="5"/>
      <c r="H160" s="5"/>
      <c r="I160" s="29"/>
      <c r="J160" s="5"/>
      <c r="K160" s="6"/>
      <c r="L160" s="5"/>
      <c r="M160" s="30"/>
      <c r="N160" s="29"/>
      <c r="O160" s="5"/>
      <c r="P160" s="6"/>
      <c r="Q160" s="5"/>
      <c r="R160" s="6"/>
    </row>
    <row r="161" spans="1:18" ht="18.75" x14ac:dyDescent="0.3">
      <c r="A161" s="2" t="s">
        <v>102</v>
      </c>
      <c r="B161" s="5"/>
      <c r="C161" s="5"/>
      <c r="D161" s="5"/>
      <c r="E161" s="5"/>
      <c r="F161" s="5"/>
      <c r="G161" s="5"/>
      <c r="H161" s="5"/>
      <c r="I161" s="29"/>
      <c r="J161" s="5"/>
      <c r="K161" s="6"/>
      <c r="L161" s="5"/>
      <c r="M161" s="30"/>
      <c r="N161" s="29"/>
      <c r="O161" s="5"/>
      <c r="P161" s="4">
        <f>SUM(P67+P159)</f>
        <v>11750.99</v>
      </c>
      <c r="Q161" s="5"/>
      <c r="R161" s="4">
        <v>19766.150000000009</v>
      </c>
    </row>
    <row r="162" spans="1:18" ht="18.75" x14ac:dyDescent="0.3">
      <c r="A162" s="36"/>
      <c r="B162" s="20"/>
      <c r="C162" s="20"/>
      <c r="D162" s="20"/>
      <c r="E162" s="20"/>
      <c r="F162" s="20"/>
      <c r="G162" s="20"/>
      <c r="H162" s="20"/>
      <c r="I162" s="36"/>
      <c r="J162" s="20"/>
      <c r="K162" s="37"/>
      <c r="L162" s="20"/>
      <c r="M162" s="20"/>
      <c r="N162" s="36"/>
      <c r="O162" s="20"/>
      <c r="P162" s="37"/>
      <c r="Q162" s="20"/>
      <c r="R162" s="37"/>
    </row>
    <row r="163" spans="1:18" ht="18.75" x14ac:dyDescent="0.3">
      <c r="A163" s="9"/>
      <c r="B163" s="10"/>
      <c r="C163" s="10"/>
      <c r="D163" s="10"/>
      <c r="E163" s="10"/>
      <c r="F163" s="10"/>
      <c r="G163" s="10"/>
      <c r="H163" s="10"/>
      <c r="I163" s="43"/>
      <c r="J163" s="10"/>
      <c r="K163" s="10"/>
      <c r="L163" s="10"/>
      <c r="M163" s="10"/>
      <c r="N163" s="9"/>
      <c r="O163" s="10"/>
      <c r="P163" s="27"/>
      <c r="Q163" s="10"/>
      <c r="R163" s="27"/>
    </row>
    <row r="164" spans="1:18" ht="18.75" x14ac:dyDescent="0.3">
      <c r="A164" s="2"/>
      <c r="B164" s="5"/>
      <c r="C164" s="5"/>
      <c r="D164" s="5"/>
      <c r="E164" s="5"/>
      <c r="F164" s="5"/>
      <c r="G164" s="5"/>
      <c r="H164" s="5"/>
      <c r="I164" s="44"/>
      <c r="J164" s="5"/>
      <c r="K164" s="5"/>
      <c r="L164" s="5"/>
      <c r="M164" s="5"/>
      <c r="N164" s="5"/>
      <c r="O164" s="5"/>
      <c r="P164" s="46"/>
      <c r="Q164" s="5"/>
      <c r="R164" s="15"/>
    </row>
    <row r="165" spans="1:18" ht="18.75" x14ac:dyDescent="0.3">
      <c r="A165" s="19"/>
      <c r="B165" s="20"/>
      <c r="C165" s="20"/>
      <c r="D165" s="20"/>
      <c r="E165" s="20"/>
      <c r="F165" s="20"/>
      <c r="G165" s="20"/>
      <c r="H165" s="20"/>
      <c r="I165" s="45"/>
      <c r="J165" s="20"/>
      <c r="K165" s="20"/>
      <c r="L165" s="20"/>
      <c r="M165" s="20"/>
      <c r="N165" s="19"/>
      <c r="O165" s="20"/>
      <c r="P165" s="21"/>
      <c r="Q165" s="20"/>
      <c r="R165" s="21"/>
    </row>
    <row r="168" spans="1:18" ht="18.75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</row>
    <row r="169" spans="1:18" ht="18.75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</row>
    <row r="170" spans="1:18" ht="18.75" x14ac:dyDescent="0.3">
      <c r="A170" s="50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48"/>
    </row>
    <row r="171" spans="1:18" ht="18.75" x14ac:dyDescent="0.3">
      <c r="A171" s="52" t="s">
        <v>108</v>
      </c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67" t="s">
        <v>106</v>
      </c>
      <c r="Q171" s="39"/>
      <c r="R171" s="49"/>
    </row>
    <row r="172" spans="1:18" ht="18.75" x14ac:dyDescent="0.3">
      <c r="A172" s="53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49"/>
    </row>
    <row r="173" spans="1:18" ht="18.75" x14ac:dyDescent="0.3">
      <c r="A173" s="53" t="s">
        <v>123</v>
      </c>
      <c r="B173" s="39"/>
      <c r="C173" s="39"/>
      <c r="D173" s="39"/>
      <c r="E173" s="39"/>
      <c r="F173" s="39"/>
      <c r="G173" s="57">
        <v>40909</v>
      </c>
      <c r="H173" s="39"/>
      <c r="I173" s="39"/>
      <c r="J173" s="39"/>
      <c r="K173" s="39"/>
      <c r="L173" s="39"/>
      <c r="M173" s="39"/>
      <c r="N173" s="39"/>
      <c r="O173" s="39"/>
      <c r="P173" s="39">
        <v>94465</v>
      </c>
      <c r="Q173" s="39"/>
      <c r="R173" s="49"/>
    </row>
    <row r="174" spans="1:18" ht="18.75" x14ac:dyDescent="0.3">
      <c r="A174" s="53" t="s">
        <v>116</v>
      </c>
      <c r="B174" s="39"/>
      <c r="C174" s="39"/>
      <c r="D174" s="39"/>
      <c r="E174" s="39"/>
      <c r="F174" s="39"/>
      <c r="G174" s="57">
        <v>41274</v>
      </c>
      <c r="H174" s="39"/>
      <c r="I174" s="39"/>
      <c r="J174" s="39"/>
      <c r="K174" s="39"/>
      <c r="L174" s="39"/>
      <c r="M174" s="39"/>
      <c r="N174" s="39"/>
      <c r="O174" s="39"/>
      <c r="P174" s="39">
        <f>SUM(P161)</f>
        <v>11750.99</v>
      </c>
      <c r="Q174" s="39"/>
      <c r="R174" s="49"/>
    </row>
    <row r="175" spans="1:18" ht="18.75" x14ac:dyDescent="0.3">
      <c r="A175" s="53" t="s">
        <v>124</v>
      </c>
      <c r="B175" s="39"/>
      <c r="C175" s="39"/>
      <c r="D175" s="39"/>
      <c r="E175" s="39"/>
      <c r="F175" s="39"/>
      <c r="G175" s="57">
        <v>41274</v>
      </c>
      <c r="H175" s="39"/>
      <c r="I175" s="39"/>
      <c r="J175" s="39"/>
      <c r="K175" s="39"/>
      <c r="L175" s="39"/>
      <c r="M175" s="39"/>
      <c r="N175" s="39"/>
      <c r="O175" s="39"/>
      <c r="P175" s="39">
        <f>SUM(P173:P174)</f>
        <v>106215.99</v>
      </c>
      <c r="Q175" s="39"/>
      <c r="R175" s="49"/>
    </row>
    <row r="176" spans="1:18" ht="18.75" x14ac:dyDescent="0.3">
      <c r="A176" s="53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49"/>
    </row>
    <row r="177" spans="1:19" ht="18.75" x14ac:dyDescent="0.3">
      <c r="A177" s="53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49"/>
    </row>
    <row r="178" spans="1:19" ht="18.75" x14ac:dyDescent="0.3">
      <c r="A178" s="52" t="s">
        <v>107</v>
      </c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49"/>
    </row>
    <row r="179" spans="1:19" ht="18.75" x14ac:dyDescent="0.3">
      <c r="A179" s="52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49"/>
    </row>
    <row r="180" spans="1:19" ht="18.75" x14ac:dyDescent="0.3">
      <c r="A180" s="52" t="s">
        <v>104</v>
      </c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54">
        <f>SUM(P182:P185)</f>
        <v>23835</v>
      </c>
      <c r="Q180" s="39"/>
      <c r="R180" s="49"/>
    </row>
    <row r="181" spans="1:19" ht="18.75" x14ac:dyDescent="0.3">
      <c r="A181" s="55" t="s">
        <v>125</v>
      </c>
      <c r="B181" s="39"/>
      <c r="C181" s="39"/>
      <c r="D181" s="39"/>
      <c r="E181" s="39"/>
      <c r="F181" s="39"/>
      <c r="G181" s="66" t="s">
        <v>6</v>
      </c>
      <c r="H181" s="57">
        <v>40909</v>
      </c>
      <c r="I181" s="39"/>
      <c r="J181" s="39"/>
      <c r="K181" s="58"/>
      <c r="L181" s="59"/>
      <c r="M181" s="58"/>
      <c r="N181" s="60">
        <v>19978</v>
      </c>
      <c r="O181" s="60"/>
      <c r="P181" s="38"/>
      <c r="Q181" s="60"/>
      <c r="R181" s="15"/>
      <c r="S181" s="5"/>
    </row>
    <row r="182" spans="1:19" ht="18.75" x14ac:dyDescent="0.3">
      <c r="A182" s="55" t="s">
        <v>109</v>
      </c>
      <c r="B182" s="39"/>
      <c r="C182" s="39"/>
      <c r="D182" s="39"/>
      <c r="E182" s="39"/>
      <c r="F182" s="39"/>
      <c r="G182" s="56"/>
      <c r="H182" s="39"/>
      <c r="I182" s="39"/>
      <c r="J182" s="39"/>
      <c r="K182" s="58"/>
      <c r="L182" s="59"/>
      <c r="M182" s="58"/>
      <c r="N182" s="60">
        <v>10522</v>
      </c>
      <c r="O182" s="60"/>
      <c r="P182" s="61">
        <f>SUM(N181:N182)</f>
        <v>30500</v>
      </c>
      <c r="Q182" s="60"/>
      <c r="R182" s="15"/>
      <c r="S182" s="5"/>
    </row>
    <row r="183" spans="1:19" ht="18.75" x14ac:dyDescent="0.3">
      <c r="A183" s="55"/>
      <c r="B183" s="39"/>
      <c r="C183" s="39"/>
      <c r="D183" s="39"/>
      <c r="E183" s="39"/>
      <c r="F183" s="39"/>
      <c r="G183" s="56"/>
      <c r="H183" s="39"/>
      <c r="I183" s="39"/>
      <c r="J183" s="39"/>
      <c r="K183" s="58"/>
      <c r="L183" s="59"/>
      <c r="M183" s="58"/>
      <c r="N183" s="60"/>
      <c r="O183" s="60"/>
      <c r="P183" s="61"/>
      <c r="Q183" s="60"/>
      <c r="R183" s="15"/>
      <c r="S183" s="5"/>
    </row>
    <row r="184" spans="1:19" ht="18.75" x14ac:dyDescent="0.3">
      <c r="A184" s="55" t="s">
        <v>131</v>
      </c>
      <c r="B184" s="39"/>
      <c r="C184" s="39"/>
      <c r="D184" s="39"/>
      <c r="E184" s="39"/>
      <c r="F184" s="39"/>
      <c r="G184" s="56"/>
      <c r="H184" s="57">
        <v>40909</v>
      </c>
      <c r="I184" s="39"/>
      <c r="J184" s="39"/>
      <c r="K184" s="58"/>
      <c r="L184" s="59"/>
      <c r="M184" s="58"/>
      <c r="N184" s="60">
        <v>-1995</v>
      </c>
      <c r="O184" s="60"/>
      <c r="P184" s="38"/>
      <c r="Q184" s="60"/>
      <c r="R184" s="15"/>
      <c r="S184" s="5"/>
    </row>
    <row r="185" spans="1:19" ht="18.75" x14ac:dyDescent="0.3">
      <c r="A185" s="55" t="s">
        <v>110</v>
      </c>
      <c r="B185" s="39"/>
      <c r="C185" s="39"/>
      <c r="D185" s="39"/>
      <c r="E185" s="39"/>
      <c r="F185" s="39"/>
      <c r="G185" s="56"/>
      <c r="H185" s="57"/>
      <c r="I185" s="39"/>
      <c r="J185" s="39"/>
      <c r="K185" s="58"/>
      <c r="L185" s="59"/>
      <c r="M185" s="58"/>
      <c r="N185" s="60">
        <v>-4670</v>
      </c>
      <c r="O185" s="60"/>
      <c r="P185" s="61">
        <f>SUM(N184:N185)</f>
        <v>-6665</v>
      </c>
      <c r="Q185" s="60"/>
      <c r="R185" s="15"/>
      <c r="S185" s="5"/>
    </row>
    <row r="186" spans="1:19" ht="18.75" x14ac:dyDescent="0.3">
      <c r="A186" s="53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49"/>
    </row>
    <row r="187" spans="1:19" ht="18.75" x14ac:dyDescent="0.3">
      <c r="A187" s="52" t="s">
        <v>105</v>
      </c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>
        <f>SUM(P188:P190)</f>
        <v>12981.3</v>
      </c>
      <c r="Q187" s="39"/>
      <c r="R187" s="49"/>
    </row>
    <row r="188" spans="1:19" ht="18.75" x14ac:dyDescent="0.3">
      <c r="A188" s="55" t="s">
        <v>114</v>
      </c>
      <c r="B188" s="39"/>
      <c r="C188" s="39"/>
      <c r="D188" s="39"/>
      <c r="E188" s="39"/>
      <c r="F188" s="39"/>
      <c r="G188" s="66" t="s">
        <v>7</v>
      </c>
      <c r="H188" s="39"/>
      <c r="I188" s="39"/>
      <c r="J188" s="39"/>
      <c r="K188" s="39"/>
      <c r="L188" s="39"/>
      <c r="M188" s="39"/>
      <c r="N188" s="39"/>
      <c r="O188" s="39"/>
      <c r="P188" s="62">
        <v>10000</v>
      </c>
      <c r="Q188" s="39"/>
      <c r="R188" s="49"/>
    </row>
    <row r="189" spans="1:19" ht="18.75" x14ac:dyDescent="0.3">
      <c r="A189" s="55" t="s">
        <v>113</v>
      </c>
      <c r="B189" s="39"/>
      <c r="C189" s="39"/>
      <c r="D189" s="39"/>
      <c r="E189" s="39"/>
      <c r="F189" s="39"/>
      <c r="G189" s="66" t="s">
        <v>103</v>
      </c>
      <c r="H189" s="39"/>
      <c r="I189" s="39"/>
      <c r="J189" s="39"/>
      <c r="K189" s="39"/>
      <c r="L189" s="39"/>
      <c r="M189" s="39"/>
      <c r="N189" s="39"/>
      <c r="O189" s="39"/>
      <c r="P189" s="62">
        <v>2500</v>
      </c>
      <c r="Q189" s="39"/>
      <c r="R189" s="49"/>
    </row>
    <row r="190" spans="1:19" ht="18.75" x14ac:dyDescent="0.3">
      <c r="A190" s="64" t="s">
        <v>115</v>
      </c>
      <c r="B190" s="38"/>
      <c r="C190" s="38"/>
      <c r="D190" s="38"/>
      <c r="E190" s="38"/>
      <c r="F190" s="38"/>
      <c r="G190" s="66">
        <v>230000</v>
      </c>
      <c r="H190" s="38"/>
      <c r="I190" s="38"/>
      <c r="J190" s="38"/>
      <c r="K190" s="38"/>
      <c r="L190" s="38"/>
      <c r="M190" s="38"/>
      <c r="N190" s="38"/>
      <c r="O190" s="38"/>
      <c r="P190" s="62">
        <v>481.3</v>
      </c>
      <c r="Q190" s="39"/>
      <c r="R190" s="49"/>
    </row>
    <row r="191" spans="1:19" x14ac:dyDescent="0.35">
      <c r="A191" s="28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15"/>
    </row>
    <row r="192" spans="1:19" x14ac:dyDescent="0.35">
      <c r="A192" s="19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1"/>
    </row>
  </sheetData>
  <printOptions horizontalCentered="1"/>
  <pageMargins left="0.39370078740157483" right="0.39370078740157483" top="0.39370078740157483" bottom="0.39370078740157483" header="0.31496062992125984" footer="0"/>
  <pageSetup paperSize="9" scale="50" fitToHeight="0" orientation="portrait" horizontalDpi="1200" verticalDpi="1200" r:id="rId1"/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J16" sqref="J16"/>
    </sheetView>
  </sheetViews>
  <sheetFormatPr defaultColWidth="9.109375" defaultRowHeight="14.4" x14ac:dyDescent="0.3"/>
  <cols>
    <col min="1" max="1" width="30.33203125" customWidth="1"/>
    <col min="2" max="2" width="22.44140625" customWidth="1"/>
    <col min="3" max="3" width="18" customWidth="1"/>
    <col min="4" max="4" width="17.33203125" customWidth="1"/>
    <col min="5" max="5" width="23.44140625" customWidth="1"/>
    <col min="6" max="6" width="6" customWidth="1"/>
  </cols>
  <sheetData>
    <row r="1" spans="1:6" x14ac:dyDescent="0.25">
      <c r="A1" s="198" t="s">
        <v>290</v>
      </c>
      <c r="B1" s="198" t="s">
        <v>149</v>
      </c>
      <c r="C1" s="199" t="s">
        <v>281</v>
      </c>
      <c r="D1" s="199" t="s">
        <v>280</v>
      </c>
      <c r="E1" s="199" t="s">
        <v>294</v>
      </c>
      <c r="F1" s="198" t="s">
        <v>295</v>
      </c>
    </row>
    <row r="4" spans="1:6" x14ac:dyDescent="0.25">
      <c r="A4" s="198" t="s">
        <v>298</v>
      </c>
      <c r="E4" s="200">
        <v>-2500</v>
      </c>
    </row>
    <row r="7" spans="1:6" x14ac:dyDescent="0.25">
      <c r="A7" s="198" t="s">
        <v>321</v>
      </c>
      <c r="C7" s="200">
        <v>0</v>
      </c>
      <c r="D7" s="200">
        <v>0</v>
      </c>
      <c r="E7" s="200">
        <v>0</v>
      </c>
    </row>
    <row r="8" spans="1:6" x14ac:dyDescent="0.25">
      <c r="A8" s="198" t="s">
        <v>298</v>
      </c>
      <c r="E8" s="200">
        <v>-2500</v>
      </c>
    </row>
    <row r="9" spans="1:6" x14ac:dyDescent="0.25">
      <c r="A9" s="198" t="s">
        <v>322</v>
      </c>
      <c r="E9" s="200">
        <v>-2500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K45" sqref="K45"/>
    </sheetView>
  </sheetViews>
  <sheetFormatPr defaultColWidth="11.5546875" defaultRowHeight="10.199999999999999" x14ac:dyDescent="0.2"/>
  <cols>
    <col min="1" max="1" width="43.44140625" style="226" customWidth="1"/>
    <col min="2" max="2" width="10.88671875" style="226" customWidth="1"/>
    <col min="3" max="3" width="8.44140625" style="226" customWidth="1"/>
    <col min="4" max="4" width="10.6640625" style="226" hidden="1" customWidth="1"/>
    <col min="5" max="5" width="7.33203125" style="226" hidden="1" customWidth="1"/>
    <col min="6" max="6" width="6.6640625" style="226" customWidth="1"/>
    <col min="7" max="8" width="9.88671875" style="226" customWidth="1"/>
    <col min="9" max="9" width="9.5546875" style="226" customWidth="1"/>
    <col min="10" max="10" width="10.44140625" style="226" customWidth="1"/>
    <col min="11" max="11" width="9.5546875" style="226" customWidth="1"/>
    <col min="12" max="12" width="9.44140625" style="226" customWidth="1"/>
    <col min="13" max="13" width="9" style="226" customWidth="1"/>
    <col min="14" max="14" width="7.44140625" style="226" customWidth="1"/>
    <col min="15" max="15" width="8.109375" style="226" customWidth="1"/>
    <col min="16" max="256" width="11.44140625" style="226"/>
    <col min="257" max="257" width="43.44140625" style="226" customWidth="1"/>
    <col min="258" max="258" width="10.88671875" style="226" customWidth="1"/>
    <col min="259" max="259" width="8.44140625" style="226" customWidth="1"/>
    <col min="260" max="261" width="0" style="226" hidden="1" customWidth="1"/>
    <col min="262" max="262" width="6.6640625" style="226" customWidth="1"/>
    <col min="263" max="264" width="9.88671875" style="226" customWidth="1"/>
    <col min="265" max="265" width="9.5546875" style="226" customWidth="1"/>
    <col min="266" max="266" width="10.44140625" style="226" customWidth="1"/>
    <col min="267" max="267" width="9.5546875" style="226" customWidth="1"/>
    <col min="268" max="268" width="9.44140625" style="226" customWidth="1"/>
    <col min="269" max="269" width="9" style="226" customWidth="1"/>
    <col min="270" max="270" width="7.44140625" style="226" customWidth="1"/>
    <col min="271" max="271" width="8.109375" style="226" customWidth="1"/>
    <col min="272" max="512" width="11.44140625" style="226"/>
    <col min="513" max="513" width="43.44140625" style="226" customWidth="1"/>
    <col min="514" max="514" width="10.88671875" style="226" customWidth="1"/>
    <col min="515" max="515" width="8.44140625" style="226" customWidth="1"/>
    <col min="516" max="517" width="0" style="226" hidden="1" customWidth="1"/>
    <col min="518" max="518" width="6.6640625" style="226" customWidth="1"/>
    <col min="519" max="520" width="9.88671875" style="226" customWidth="1"/>
    <col min="521" max="521" width="9.5546875" style="226" customWidth="1"/>
    <col min="522" max="522" width="10.44140625" style="226" customWidth="1"/>
    <col min="523" max="523" width="9.5546875" style="226" customWidth="1"/>
    <col min="524" max="524" width="9.44140625" style="226" customWidth="1"/>
    <col min="525" max="525" width="9" style="226" customWidth="1"/>
    <col min="526" max="526" width="7.44140625" style="226" customWidth="1"/>
    <col min="527" max="527" width="8.109375" style="226" customWidth="1"/>
    <col min="528" max="768" width="11.44140625" style="226"/>
    <col min="769" max="769" width="43.44140625" style="226" customWidth="1"/>
    <col min="770" max="770" width="10.88671875" style="226" customWidth="1"/>
    <col min="771" max="771" width="8.44140625" style="226" customWidth="1"/>
    <col min="772" max="773" width="0" style="226" hidden="1" customWidth="1"/>
    <col min="774" max="774" width="6.6640625" style="226" customWidth="1"/>
    <col min="775" max="776" width="9.88671875" style="226" customWidth="1"/>
    <col min="777" max="777" width="9.5546875" style="226" customWidth="1"/>
    <col min="778" max="778" width="10.44140625" style="226" customWidth="1"/>
    <col min="779" max="779" width="9.5546875" style="226" customWidth="1"/>
    <col min="780" max="780" width="9.44140625" style="226" customWidth="1"/>
    <col min="781" max="781" width="9" style="226" customWidth="1"/>
    <col min="782" max="782" width="7.44140625" style="226" customWidth="1"/>
    <col min="783" max="783" width="8.109375" style="226" customWidth="1"/>
    <col min="784" max="1024" width="11.44140625" style="226"/>
    <col min="1025" max="1025" width="43.44140625" style="226" customWidth="1"/>
    <col min="1026" max="1026" width="10.88671875" style="226" customWidth="1"/>
    <col min="1027" max="1027" width="8.44140625" style="226" customWidth="1"/>
    <col min="1028" max="1029" width="0" style="226" hidden="1" customWidth="1"/>
    <col min="1030" max="1030" width="6.6640625" style="226" customWidth="1"/>
    <col min="1031" max="1032" width="9.88671875" style="226" customWidth="1"/>
    <col min="1033" max="1033" width="9.5546875" style="226" customWidth="1"/>
    <col min="1034" max="1034" width="10.44140625" style="226" customWidth="1"/>
    <col min="1035" max="1035" width="9.5546875" style="226" customWidth="1"/>
    <col min="1036" max="1036" width="9.44140625" style="226" customWidth="1"/>
    <col min="1037" max="1037" width="9" style="226" customWidth="1"/>
    <col min="1038" max="1038" width="7.44140625" style="226" customWidth="1"/>
    <col min="1039" max="1039" width="8.109375" style="226" customWidth="1"/>
    <col min="1040" max="1280" width="11.44140625" style="226"/>
    <col min="1281" max="1281" width="43.44140625" style="226" customWidth="1"/>
    <col min="1282" max="1282" width="10.88671875" style="226" customWidth="1"/>
    <col min="1283" max="1283" width="8.44140625" style="226" customWidth="1"/>
    <col min="1284" max="1285" width="0" style="226" hidden="1" customWidth="1"/>
    <col min="1286" max="1286" width="6.6640625" style="226" customWidth="1"/>
    <col min="1287" max="1288" width="9.88671875" style="226" customWidth="1"/>
    <col min="1289" max="1289" width="9.5546875" style="226" customWidth="1"/>
    <col min="1290" max="1290" width="10.44140625" style="226" customWidth="1"/>
    <col min="1291" max="1291" width="9.5546875" style="226" customWidth="1"/>
    <col min="1292" max="1292" width="9.44140625" style="226" customWidth="1"/>
    <col min="1293" max="1293" width="9" style="226" customWidth="1"/>
    <col min="1294" max="1294" width="7.44140625" style="226" customWidth="1"/>
    <col min="1295" max="1295" width="8.109375" style="226" customWidth="1"/>
    <col min="1296" max="1536" width="11.44140625" style="226"/>
    <col min="1537" max="1537" width="43.44140625" style="226" customWidth="1"/>
    <col min="1538" max="1538" width="10.88671875" style="226" customWidth="1"/>
    <col min="1539" max="1539" width="8.44140625" style="226" customWidth="1"/>
    <col min="1540" max="1541" width="0" style="226" hidden="1" customWidth="1"/>
    <col min="1542" max="1542" width="6.6640625" style="226" customWidth="1"/>
    <col min="1543" max="1544" width="9.88671875" style="226" customWidth="1"/>
    <col min="1545" max="1545" width="9.5546875" style="226" customWidth="1"/>
    <col min="1546" max="1546" width="10.44140625" style="226" customWidth="1"/>
    <col min="1547" max="1547" width="9.5546875" style="226" customWidth="1"/>
    <col min="1548" max="1548" width="9.44140625" style="226" customWidth="1"/>
    <col min="1549" max="1549" width="9" style="226" customWidth="1"/>
    <col min="1550" max="1550" width="7.44140625" style="226" customWidth="1"/>
    <col min="1551" max="1551" width="8.109375" style="226" customWidth="1"/>
    <col min="1552" max="1792" width="11.44140625" style="226"/>
    <col min="1793" max="1793" width="43.44140625" style="226" customWidth="1"/>
    <col min="1794" max="1794" width="10.88671875" style="226" customWidth="1"/>
    <col min="1795" max="1795" width="8.44140625" style="226" customWidth="1"/>
    <col min="1796" max="1797" width="0" style="226" hidden="1" customWidth="1"/>
    <col min="1798" max="1798" width="6.6640625" style="226" customWidth="1"/>
    <col min="1799" max="1800" width="9.88671875" style="226" customWidth="1"/>
    <col min="1801" max="1801" width="9.5546875" style="226" customWidth="1"/>
    <col min="1802" max="1802" width="10.44140625" style="226" customWidth="1"/>
    <col min="1803" max="1803" width="9.5546875" style="226" customWidth="1"/>
    <col min="1804" max="1804" width="9.44140625" style="226" customWidth="1"/>
    <col min="1805" max="1805" width="9" style="226" customWidth="1"/>
    <col min="1806" max="1806" width="7.44140625" style="226" customWidth="1"/>
    <col min="1807" max="1807" width="8.109375" style="226" customWidth="1"/>
    <col min="1808" max="2048" width="11.44140625" style="226"/>
    <col min="2049" max="2049" width="43.44140625" style="226" customWidth="1"/>
    <col min="2050" max="2050" width="10.88671875" style="226" customWidth="1"/>
    <col min="2051" max="2051" width="8.44140625" style="226" customWidth="1"/>
    <col min="2052" max="2053" width="0" style="226" hidden="1" customWidth="1"/>
    <col min="2054" max="2054" width="6.6640625" style="226" customWidth="1"/>
    <col min="2055" max="2056" width="9.88671875" style="226" customWidth="1"/>
    <col min="2057" max="2057" width="9.5546875" style="226" customWidth="1"/>
    <col min="2058" max="2058" width="10.44140625" style="226" customWidth="1"/>
    <col min="2059" max="2059" width="9.5546875" style="226" customWidth="1"/>
    <col min="2060" max="2060" width="9.44140625" style="226" customWidth="1"/>
    <col min="2061" max="2061" width="9" style="226" customWidth="1"/>
    <col min="2062" max="2062" width="7.44140625" style="226" customWidth="1"/>
    <col min="2063" max="2063" width="8.109375" style="226" customWidth="1"/>
    <col min="2064" max="2304" width="11.44140625" style="226"/>
    <col min="2305" max="2305" width="43.44140625" style="226" customWidth="1"/>
    <col min="2306" max="2306" width="10.88671875" style="226" customWidth="1"/>
    <col min="2307" max="2307" width="8.44140625" style="226" customWidth="1"/>
    <col min="2308" max="2309" width="0" style="226" hidden="1" customWidth="1"/>
    <col min="2310" max="2310" width="6.6640625" style="226" customWidth="1"/>
    <col min="2311" max="2312" width="9.88671875" style="226" customWidth="1"/>
    <col min="2313" max="2313" width="9.5546875" style="226" customWidth="1"/>
    <col min="2314" max="2314" width="10.44140625" style="226" customWidth="1"/>
    <col min="2315" max="2315" width="9.5546875" style="226" customWidth="1"/>
    <col min="2316" max="2316" width="9.44140625" style="226" customWidth="1"/>
    <col min="2317" max="2317" width="9" style="226" customWidth="1"/>
    <col min="2318" max="2318" width="7.44140625" style="226" customWidth="1"/>
    <col min="2319" max="2319" width="8.109375" style="226" customWidth="1"/>
    <col min="2320" max="2560" width="11.44140625" style="226"/>
    <col min="2561" max="2561" width="43.44140625" style="226" customWidth="1"/>
    <col min="2562" max="2562" width="10.88671875" style="226" customWidth="1"/>
    <col min="2563" max="2563" width="8.44140625" style="226" customWidth="1"/>
    <col min="2564" max="2565" width="0" style="226" hidden="1" customWidth="1"/>
    <col min="2566" max="2566" width="6.6640625" style="226" customWidth="1"/>
    <col min="2567" max="2568" width="9.88671875" style="226" customWidth="1"/>
    <col min="2569" max="2569" width="9.5546875" style="226" customWidth="1"/>
    <col min="2570" max="2570" width="10.44140625" style="226" customWidth="1"/>
    <col min="2571" max="2571" width="9.5546875" style="226" customWidth="1"/>
    <col min="2572" max="2572" width="9.44140625" style="226" customWidth="1"/>
    <col min="2573" max="2573" width="9" style="226" customWidth="1"/>
    <col min="2574" max="2574" width="7.44140625" style="226" customWidth="1"/>
    <col min="2575" max="2575" width="8.109375" style="226" customWidth="1"/>
    <col min="2576" max="2816" width="11.44140625" style="226"/>
    <col min="2817" max="2817" width="43.44140625" style="226" customWidth="1"/>
    <col min="2818" max="2818" width="10.88671875" style="226" customWidth="1"/>
    <col min="2819" max="2819" width="8.44140625" style="226" customWidth="1"/>
    <col min="2820" max="2821" width="0" style="226" hidden="1" customWidth="1"/>
    <col min="2822" max="2822" width="6.6640625" style="226" customWidth="1"/>
    <col min="2823" max="2824" width="9.88671875" style="226" customWidth="1"/>
    <col min="2825" max="2825" width="9.5546875" style="226" customWidth="1"/>
    <col min="2826" max="2826" width="10.44140625" style="226" customWidth="1"/>
    <col min="2827" max="2827" width="9.5546875" style="226" customWidth="1"/>
    <col min="2828" max="2828" width="9.44140625" style="226" customWidth="1"/>
    <col min="2829" max="2829" width="9" style="226" customWidth="1"/>
    <col min="2830" max="2830" width="7.44140625" style="226" customWidth="1"/>
    <col min="2831" max="2831" width="8.109375" style="226" customWidth="1"/>
    <col min="2832" max="3072" width="11.44140625" style="226"/>
    <col min="3073" max="3073" width="43.44140625" style="226" customWidth="1"/>
    <col min="3074" max="3074" width="10.88671875" style="226" customWidth="1"/>
    <col min="3075" max="3075" width="8.44140625" style="226" customWidth="1"/>
    <col min="3076" max="3077" width="0" style="226" hidden="1" customWidth="1"/>
    <col min="3078" max="3078" width="6.6640625" style="226" customWidth="1"/>
    <col min="3079" max="3080" width="9.88671875" style="226" customWidth="1"/>
    <col min="3081" max="3081" width="9.5546875" style="226" customWidth="1"/>
    <col min="3082" max="3082" width="10.44140625" style="226" customWidth="1"/>
    <col min="3083" max="3083" width="9.5546875" style="226" customWidth="1"/>
    <col min="3084" max="3084" width="9.44140625" style="226" customWidth="1"/>
    <col min="3085" max="3085" width="9" style="226" customWidth="1"/>
    <col min="3086" max="3086" width="7.44140625" style="226" customWidth="1"/>
    <col min="3087" max="3087" width="8.109375" style="226" customWidth="1"/>
    <col min="3088" max="3328" width="11.44140625" style="226"/>
    <col min="3329" max="3329" width="43.44140625" style="226" customWidth="1"/>
    <col min="3330" max="3330" width="10.88671875" style="226" customWidth="1"/>
    <col min="3331" max="3331" width="8.44140625" style="226" customWidth="1"/>
    <col min="3332" max="3333" width="0" style="226" hidden="1" customWidth="1"/>
    <col min="3334" max="3334" width="6.6640625" style="226" customWidth="1"/>
    <col min="3335" max="3336" width="9.88671875" style="226" customWidth="1"/>
    <col min="3337" max="3337" width="9.5546875" style="226" customWidth="1"/>
    <col min="3338" max="3338" width="10.44140625" style="226" customWidth="1"/>
    <col min="3339" max="3339" width="9.5546875" style="226" customWidth="1"/>
    <col min="3340" max="3340" width="9.44140625" style="226" customWidth="1"/>
    <col min="3341" max="3341" width="9" style="226" customWidth="1"/>
    <col min="3342" max="3342" width="7.44140625" style="226" customWidth="1"/>
    <col min="3343" max="3343" width="8.109375" style="226" customWidth="1"/>
    <col min="3344" max="3584" width="11.44140625" style="226"/>
    <col min="3585" max="3585" width="43.44140625" style="226" customWidth="1"/>
    <col min="3586" max="3586" width="10.88671875" style="226" customWidth="1"/>
    <col min="3587" max="3587" width="8.44140625" style="226" customWidth="1"/>
    <col min="3588" max="3589" width="0" style="226" hidden="1" customWidth="1"/>
    <col min="3590" max="3590" width="6.6640625" style="226" customWidth="1"/>
    <col min="3591" max="3592" width="9.88671875" style="226" customWidth="1"/>
    <col min="3593" max="3593" width="9.5546875" style="226" customWidth="1"/>
    <col min="3594" max="3594" width="10.44140625" style="226" customWidth="1"/>
    <col min="3595" max="3595" width="9.5546875" style="226" customWidth="1"/>
    <col min="3596" max="3596" width="9.44140625" style="226" customWidth="1"/>
    <col min="3597" max="3597" width="9" style="226" customWidth="1"/>
    <col min="3598" max="3598" width="7.44140625" style="226" customWidth="1"/>
    <col min="3599" max="3599" width="8.109375" style="226" customWidth="1"/>
    <col min="3600" max="3840" width="11.44140625" style="226"/>
    <col min="3841" max="3841" width="43.44140625" style="226" customWidth="1"/>
    <col min="3842" max="3842" width="10.88671875" style="226" customWidth="1"/>
    <col min="3843" max="3843" width="8.44140625" style="226" customWidth="1"/>
    <col min="3844" max="3845" width="0" style="226" hidden="1" customWidth="1"/>
    <col min="3846" max="3846" width="6.6640625" style="226" customWidth="1"/>
    <col min="3847" max="3848" width="9.88671875" style="226" customWidth="1"/>
    <col min="3849" max="3849" width="9.5546875" style="226" customWidth="1"/>
    <col min="3850" max="3850" width="10.44140625" style="226" customWidth="1"/>
    <col min="3851" max="3851" width="9.5546875" style="226" customWidth="1"/>
    <col min="3852" max="3852" width="9.44140625" style="226" customWidth="1"/>
    <col min="3853" max="3853" width="9" style="226" customWidth="1"/>
    <col min="3854" max="3854" width="7.44140625" style="226" customWidth="1"/>
    <col min="3855" max="3855" width="8.109375" style="226" customWidth="1"/>
    <col min="3856" max="4096" width="11.44140625" style="226"/>
    <col min="4097" max="4097" width="43.44140625" style="226" customWidth="1"/>
    <col min="4098" max="4098" width="10.88671875" style="226" customWidth="1"/>
    <col min="4099" max="4099" width="8.44140625" style="226" customWidth="1"/>
    <col min="4100" max="4101" width="0" style="226" hidden="1" customWidth="1"/>
    <col min="4102" max="4102" width="6.6640625" style="226" customWidth="1"/>
    <col min="4103" max="4104" width="9.88671875" style="226" customWidth="1"/>
    <col min="4105" max="4105" width="9.5546875" style="226" customWidth="1"/>
    <col min="4106" max="4106" width="10.44140625" style="226" customWidth="1"/>
    <col min="4107" max="4107" width="9.5546875" style="226" customWidth="1"/>
    <col min="4108" max="4108" width="9.44140625" style="226" customWidth="1"/>
    <col min="4109" max="4109" width="9" style="226" customWidth="1"/>
    <col min="4110" max="4110" width="7.44140625" style="226" customWidth="1"/>
    <col min="4111" max="4111" width="8.109375" style="226" customWidth="1"/>
    <col min="4112" max="4352" width="11.44140625" style="226"/>
    <col min="4353" max="4353" width="43.44140625" style="226" customWidth="1"/>
    <col min="4354" max="4354" width="10.88671875" style="226" customWidth="1"/>
    <col min="4355" max="4355" width="8.44140625" style="226" customWidth="1"/>
    <col min="4356" max="4357" width="0" style="226" hidden="1" customWidth="1"/>
    <col min="4358" max="4358" width="6.6640625" style="226" customWidth="1"/>
    <col min="4359" max="4360" width="9.88671875" style="226" customWidth="1"/>
    <col min="4361" max="4361" width="9.5546875" style="226" customWidth="1"/>
    <col min="4362" max="4362" width="10.44140625" style="226" customWidth="1"/>
    <col min="4363" max="4363" width="9.5546875" style="226" customWidth="1"/>
    <col min="4364" max="4364" width="9.44140625" style="226" customWidth="1"/>
    <col min="4365" max="4365" width="9" style="226" customWidth="1"/>
    <col min="4366" max="4366" width="7.44140625" style="226" customWidth="1"/>
    <col min="4367" max="4367" width="8.109375" style="226" customWidth="1"/>
    <col min="4368" max="4608" width="11.44140625" style="226"/>
    <col min="4609" max="4609" width="43.44140625" style="226" customWidth="1"/>
    <col min="4610" max="4610" width="10.88671875" style="226" customWidth="1"/>
    <col min="4611" max="4611" width="8.44140625" style="226" customWidth="1"/>
    <col min="4612" max="4613" width="0" style="226" hidden="1" customWidth="1"/>
    <col min="4614" max="4614" width="6.6640625" style="226" customWidth="1"/>
    <col min="4615" max="4616" width="9.88671875" style="226" customWidth="1"/>
    <col min="4617" max="4617" width="9.5546875" style="226" customWidth="1"/>
    <col min="4618" max="4618" width="10.44140625" style="226" customWidth="1"/>
    <col min="4619" max="4619" width="9.5546875" style="226" customWidth="1"/>
    <col min="4620" max="4620" width="9.44140625" style="226" customWidth="1"/>
    <col min="4621" max="4621" width="9" style="226" customWidth="1"/>
    <col min="4622" max="4622" width="7.44140625" style="226" customWidth="1"/>
    <col min="4623" max="4623" width="8.109375" style="226" customWidth="1"/>
    <col min="4624" max="4864" width="11.44140625" style="226"/>
    <col min="4865" max="4865" width="43.44140625" style="226" customWidth="1"/>
    <col min="4866" max="4866" width="10.88671875" style="226" customWidth="1"/>
    <col min="4867" max="4867" width="8.44140625" style="226" customWidth="1"/>
    <col min="4868" max="4869" width="0" style="226" hidden="1" customWidth="1"/>
    <col min="4870" max="4870" width="6.6640625" style="226" customWidth="1"/>
    <col min="4871" max="4872" width="9.88671875" style="226" customWidth="1"/>
    <col min="4873" max="4873" width="9.5546875" style="226" customWidth="1"/>
    <col min="4874" max="4874" width="10.44140625" style="226" customWidth="1"/>
    <col min="4875" max="4875" width="9.5546875" style="226" customWidth="1"/>
    <col min="4876" max="4876" width="9.44140625" style="226" customWidth="1"/>
    <col min="4877" max="4877" width="9" style="226" customWidth="1"/>
    <col min="4878" max="4878" width="7.44140625" style="226" customWidth="1"/>
    <col min="4879" max="4879" width="8.109375" style="226" customWidth="1"/>
    <col min="4880" max="5120" width="11.44140625" style="226"/>
    <col min="5121" max="5121" width="43.44140625" style="226" customWidth="1"/>
    <col min="5122" max="5122" width="10.88671875" style="226" customWidth="1"/>
    <col min="5123" max="5123" width="8.44140625" style="226" customWidth="1"/>
    <col min="5124" max="5125" width="0" style="226" hidden="1" customWidth="1"/>
    <col min="5126" max="5126" width="6.6640625" style="226" customWidth="1"/>
    <col min="5127" max="5128" width="9.88671875" style="226" customWidth="1"/>
    <col min="5129" max="5129" width="9.5546875" style="226" customWidth="1"/>
    <col min="5130" max="5130" width="10.44140625" style="226" customWidth="1"/>
    <col min="5131" max="5131" width="9.5546875" style="226" customWidth="1"/>
    <col min="5132" max="5132" width="9.44140625" style="226" customWidth="1"/>
    <col min="5133" max="5133" width="9" style="226" customWidth="1"/>
    <col min="5134" max="5134" width="7.44140625" style="226" customWidth="1"/>
    <col min="5135" max="5135" width="8.109375" style="226" customWidth="1"/>
    <col min="5136" max="5376" width="11.44140625" style="226"/>
    <col min="5377" max="5377" width="43.44140625" style="226" customWidth="1"/>
    <col min="5378" max="5378" width="10.88671875" style="226" customWidth="1"/>
    <col min="5379" max="5379" width="8.44140625" style="226" customWidth="1"/>
    <col min="5380" max="5381" width="0" style="226" hidden="1" customWidth="1"/>
    <col min="5382" max="5382" width="6.6640625" style="226" customWidth="1"/>
    <col min="5383" max="5384" width="9.88671875" style="226" customWidth="1"/>
    <col min="5385" max="5385" width="9.5546875" style="226" customWidth="1"/>
    <col min="5386" max="5386" width="10.44140625" style="226" customWidth="1"/>
    <col min="5387" max="5387" width="9.5546875" style="226" customWidth="1"/>
    <col min="5388" max="5388" width="9.44140625" style="226" customWidth="1"/>
    <col min="5389" max="5389" width="9" style="226" customWidth="1"/>
    <col min="5390" max="5390" width="7.44140625" style="226" customWidth="1"/>
    <col min="5391" max="5391" width="8.109375" style="226" customWidth="1"/>
    <col min="5392" max="5632" width="11.44140625" style="226"/>
    <col min="5633" max="5633" width="43.44140625" style="226" customWidth="1"/>
    <col min="5634" max="5634" width="10.88671875" style="226" customWidth="1"/>
    <col min="5635" max="5635" width="8.44140625" style="226" customWidth="1"/>
    <col min="5636" max="5637" width="0" style="226" hidden="1" customWidth="1"/>
    <col min="5638" max="5638" width="6.6640625" style="226" customWidth="1"/>
    <col min="5639" max="5640" width="9.88671875" style="226" customWidth="1"/>
    <col min="5641" max="5641" width="9.5546875" style="226" customWidth="1"/>
    <col min="5642" max="5642" width="10.44140625" style="226" customWidth="1"/>
    <col min="5643" max="5643" width="9.5546875" style="226" customWidth="1"/>
    <col min="5644" max="5644" width="9.44140625" style="226" customWidth="1"/>
    <col min="5645" max="5645" width="9" style="226" customWidth="1"/>
    <col min="5646" max="5646" width="7.44140625" style="226" customWidth="1"/>
    <col min="5647" max="5647" width="8.109375" style="226" customWidth="1"/>
    <col min="5648" max="5888" width="11.44140625" style="226"/>
    <col min="5889" max="5889" width="43.44140625" style="226" customWidth="1"/>
    <col min="5890" max="5890" width="10.88671875" style="226" customWidth="1"/>
    <col min="5891" max="5891" width="8.44140625" style="226" customWidth="1"/>
    <col min="5892" max="5893" width="0" style="226" hidden="1" customWidth="1"/>
    <col min="5894" max="5894" width="6.6640625" style="226" customWidth="1"/>
    <col min="5895" max="5896" width="9.88671875" style="226" customWidth="1"/>
    <col min="5897" max="5897" width="9.5546875" style="226" customWidth="1"/>
    <col min="5898" max="5898" width="10.44140625" style="226" customWidth="1"/>
    <col min="5899" max="5899" width="9.5546875" style="226" customWidth="1"/>
    <col min="5900" max="5900" width="9.44140625" style="226" customWidth="1"/>
    <col min="5901" max="5901" width="9" style="226" customWidth="1"/>
    <col min="5902" max="5902" width="7.44140625" style="226" customWidth="1"/>
    <col min="5903" max="5903" width="8.109375" style="226" customWidth="1"/>
    <col min="5904" max="6144" width="11.44140625" style="226"/>
    <col min="6145" max="6145" width="43.44140625" style="226" customWidth="1"/>
    <col min="6146" max="6146" width="10.88671875" style="226" customWidth="1"/>
    <col min="6147" max="6147" width="8.44140625" style="226" customWidth="1"/>
    <col min="6148" max="6149" width="0" style="226" hidden="1" customWidth="1"/>
    <col min="6150" max="6150" width="6.6640625" style="226" customWidth="1"/>
    <col min="6151" max="6152" width="9.88671875" style="226" customWidth="1"/>
    <col min="6153" max="6153" width="9.5546875" style="226" customWidth="1"/>
    <col min="6154" max="6154" width="10.44140625" style="226" customWidth="1"/>
    <col min="6155" max="6155" width="9.5546875" style="226" customWidth="1"/>
    <col min="6156" max="6156" width="9.44140625" style="226" customWidth="1"/>
    <col min="6157" max="6157" width="9" style="226" customWidth="1"/>
    <col min="6158" max="6158" width="7.44140625" style="226" customWidth="1"/>
    <col min="6159" max="6159" width="8.109375" style="226" customWidth="1"/>
    <col min="6160" max="6400" width="11.44140625" style="226"/>
    <col min="6401" max="6401" width="43.44140625" style="226" customWidth="1"/>
    <col min="6402" max="6402" width="10.88671875" style="226" customWidth="1"/>
    <col min="6403" max="6403" width="8.44140625" style="226" customWidth="1"/>
    <col min="6404" max="6405" width="0" style="226" hidden="1" customWidth="1"/>
    <col min="6406" max="6406" width="6.6640625" style="226" customWidth="1"/>
    <col min="6407" max="6408" width="9.88671875" style="226" customWidth="1"/>
    <col min="6409" max="6409" width="9.5546875" style="226" customWidth="1"/>
    <col min="6410" max="6410" width="10.44140625" style="226" customWidth="1"/>
    <col min="6411" max="6411" width="9.5546875" style="226" customWidth="1"/>
    <col min="6412" max="6412" width="9.44140625" style="226" customWidth="1"/>
    <col min="6413" max="6413" width="9" style="226" customWidth="1"/>
    <col min="6414" max="6414" width="7.44140625" style="226" customWidth="1"/>
    <col min="6415" max="6415" width="8.109375" style="226" customWidth="1"/>
    <col min="6416" max="6656" width="11.44140625" style="226"/>
    <col min="6657" max="6657" width="43.44140625" style="226" customWidth="1"/>
    <col min="6658" max="6658" width="10.88671875" style="226" customWidth="1"/>
    <col min="6659" max="6659" width="8.44140625" style="226" customWidth="1"/>
    <col min="6660" max="6661" width="0" style="226" hidden="1" customWidth="1"/>
    <col min="6662" max="6662" width="6.6640625" style="226" customWidth="1"/>
    <col min="6663" max="6664" width="9.88671875" style="226" customWidth="1"/>
    <col min="6665" max="6665" width="9.5546875" style="226" customWidth="1"/>
    <col min="6666" max="6666" width="10.44140625" style="226" customWidth="1"/>
    <col min="6667" max="6667" width="9.5546875" style="226" customWidth="1"/>
    <col min="6668" max="6668" width="9.44140625" style="226" customWidth="1"/>
    <col min="6669" max="6669" width="9" style="226" customWidth="1"/>
    <col min="6670" max="6670" width="7.44140625" style="226" customWidth="1"/>
    <col min="6671" max="6671" width="8.109375" style="226" customWidth="1"/>
    <col min="6672" max="6912" width="11.44140625" style="226"/>
    <col min="6913" max="6913" width="43.44140625" style="226" customWidth="1"/>
    <col min="6914" max="6914" width="10.88671875" style="226" customWidth="1"/>
    <col min="6915" max="6915" width="8.44140625" style="226" customWidth="1"/>
    <col min="6916" max="6917" width="0" style="226" hidden="1" customWidth="1"/>
    <col min="6918" max="6918" width="6.6640625" style="226" customWidth="1"/>
    <col min="6919" max="6920" width="9.88671875" style="226" customWidth="1"/>
    <col min="6921" max="6921" width="9.5546875" style="226" customWidth="1"/>
    <col min="6922" max="6922" width="10.44140625" style="226" customWidth="1"/>
    <col min="6923" max="6923" width="9.5546875" style="226" customWidth="1"/>
    <col min="6924" max="6924" width="9.44140625" style="226" customWidth="1"/>
    <col min="6925" max="6925" width="9" style="226" customWidth="1"/>
    <col min="6926" max="6926" width="7.44140625" style="226" customWidth="1"/>
    <col min="6927" max="6927" width="8.109375" style="226" customWidth="1"/>
    <col min="6928" max="7168" width="11.44140625" style="226"/>
    <col min="7169" max="7169" width="43.44140625" style="226" customWidth="1"/>
    <col min="7170" max="7170" width="10.88671875" style="226" customWidth="1"/>
    <col min="7171" max="7171" width="8.44140625" style="226" customWidth="1"/>
    <col min="7172" max="7173" width="0" style="226" hidden="1" customWidth="1"/>
    <col min="7174" max="7174" width="6.6640625" style="226" customWidth="1"/>
    <col min="7175" max="7176" width="9.88671875" style="226" customWidth="1"/>
    <col min="7177" max="7177" width="9.5546875" style="226" customWidth="1"/>
    <col min="7178" max="7178" width="10.44140625" style="226" customWidth="1"/>
    <col min="7179" max="7179" width="9.5546875" style="226" customWidth="1"/>
    <col min="7180" max="7180" width="9.44140625" style="226" customWidth="1"/>
    <col min="7181" max="7181" width="9" style="226" customWidth="1"/>
    <col min="7182" max="7182" width="7.44140625" style="226" customWidth="1"/>
    <col min="7183" max="7183" width="8.109375" style="226" customWidth="1"/>
    <col min="7184" max="7424" width="11.44140625" style="226"/>
    <col min="7425" max="7425" width="43.44140625" style="226" customWidth="1"/>
    <col min="7426" max="7426" width="10.88671875" style="226" customWidth="1"/>
    <col min="7427" max="7427" width="8.44140625" style="226" customWidth="1"/>
    <col min="7428" max="7429" width="0" style="226" hidden="1" customWidth="1"/>
    <col min="7430" max="7430" width="6.6640625" style="226" customWidth="1"/>
    <col min="7431" max="7432" width="9.88671875" style="226" customWidth="1"/>
    <col min="7433" max="7433" width="9.5546875" style="226" customWidth="1"/>
    <col min="7434" max="7434" width="10.44140625" style="226" customWidth="1"/>
    <col min="7435" max="7435" width="9.5546875" style="226" customWidth="1"/>
    <col min="7436" max="7436" width="9.44140625" style="226" customWidth="1"/>
    <col min="7437" max="7437" width="9" style="226" customWidth="1"/>
    <col min="7438" max="7438" width="7.44140625" style="226" customWidth="1"/>
    <col min="7439" max="7439" width="8.109375" style="226" customWidth="1"/>
    <col min="7440" max="7680" width="11.44140625" style="226"/>
    <col min="7681" max="7681" width="43.44140625" style="226" customWidth="1"/>
    <col min="7682" max="7682" width="10.88671875" style="226" customWidth="1"/>
    <col min="7683" max="7683" width="8.44140625" style="226" customWidth="1"/>
    <col min="7684" max="7685" width="0" style="226" hidden="1" customWidth="1"/>
    <col min="7686" max="7686" width="6.6640625" style="226" customWidth="1"/>
    <col min="7687" max="7688" width="9.88671875" style="226" customWidth="1"/>
    <col min="7689" max="7689" width="9.5546875" style="226" customWidth="1"/>
    <col min="7690" max="7690" width="10.44140625" style="226" customWidth="1"/>
    <col min="7691" max="7691" width="9.5546875" style="226" customWidth="1"/>
    <col min="7692" max="7692" width="9.44140625" style="226" customWidth="1"/>
    <col min="7693" max="7693" width="9" style="226" customWidth="1"/>
    <col min="7694" max="7694" width="7.44140625" style="226" customWidth="1"/>
    <col min="7695" max="7695" width="8.109375" style="226" customWidth="1"/>
    <col min="7696" max="7936" width="11.44140625" style="226"/>
    <col min="7937" max="7937" width="43.44140625" style="226" customWidth="1"/>
    <col min="7938" max="7938" width="10.88671875" style="226" customWidth="1"/>
    <col min="7939" max="7939" width="8.44140625" style="226" customWidth="1"/>
    <col min="7940" max="7941" width="0" style="226" hidden="1" customWidth="1"/>
    <col min="7942" max="7942" width="6.6640625" style="226" customWidth="1"/>
    <col min="7943" max="7944" width="9.88671875" style="226" customWidth="1"/>
    <col min="7945" max="7945" width="9.5546875" style="226" customWidth="1"/>
    <col min="7946" max="7946" width="10.44140625" style="226" customWidth="1"/>
    <col min="7947" max="7947" width="9.5546875" style="226" customWidth="1"/>
    <col min="7948" max="7948" width="9.44140625" style="226" customWidth="1"/>
    <col min="7949" max="7949" width="9" style="226" customWidth="1"/>
    <col min="7950" max="7950" width="7.44140625" style="226" customWidth="1"/>
    <col min="7951" max="7951" width="8.109375" style="226" customWidth="1"/>
    <col min="7952" max="8192" width="11.44140625" style="226"/>
    <col min="8193" max="8193" width="43.44140625" style="226" customWidth="1"/>
    <col min="8194" max="8194" width="10.88671875" style="226" customWidth="1"/>
    <col min="8195" max="8195" width="8.44140625" style="226" customWidth="1"/>
    <col min="8196" max="8197" width="0" style="226" hidden="1" customWidth="1"/>
    <col min="8198" max="8198" width="6.6640625" style="226" customWidth="1"/>
    <col min="8199" max="8200" width="9.88671875" style="226" customWidth="1"/>
    <col min="8201" max="8201" width="9.5546875" style="226" customWidth="1"/>
    <col min="8202" max="8202" width="10.44140625" style="226" customWidth="1"/>
    <col min="8203" max="8203" width="9.5546875" style="226" customWidth="1"/>
    <col min="8204" max="8204" width="9.44140625" style="226" customWidth="1"/>
    <col min="8205" max="8205" width="9" style="226" customWidth="1"/>
    <col min="8206" max="8206" width="7.44140625" style="226" customWidth="1"/>
    <col min="8207" max="8207" width="8.109375" style="226" customWidth="1"/>
    <col min="8208" max="8448" width="11.44140625" style="226"/>
    <col min="8449" max="8449" width="43.44140625" style="226" customWidth="1"/>
    <col min="8450" max="8450" width="10.88671875" style="226" customWidth="1"/>
    <col min="8451" max="8451" width="8.44140625" style="226" customWidth="1"/>
    <col min="8452" max="8453" width="0" style="226" hidden="1" customWidth="1"/>
    <col min="8454" max="8454" width="6.6640625" style="226" customWidth="1"/>
    <col min="8455" max="8456" width="9.88671875" style="226" customWidth="1"/>
    <col min="8457" max="8457" width="9.5546875" style="226" customWidth="1"/>
    <col min="8458" max="8458" width="10.44140625" style="226" customWidth="1"/>
    <col min="8459" max="8459" width="9.5546875" style="226" customWidth="1"/>
    <col min="8460" max="8460" width="9.44140625" style="226" customWidth="1"/>
    <col min="8461" max="8461" width="9" style="226" customWidth="1"/>
    <col min="8462" max="8462" width="7.44140625" style="226" customWidth="1"/>
    <col min="8463" max="8463" width="8.109375" style="226" customWidth="1"/>
    <col min="8464" max="8704" width="11.44140625" style="226"/>
    <col min="8705" max="8705" width="43.44140625" style="226" customWidth="1"/>
    <col min="8706" max="8706" width="10.88671875" style="226" customWidth="1"/>
    <col min="8707" max="8707" width="8.44140625" style="226" customWidth="1"/>
    <col min="8708" max="8709" width="0" style="226" hidden="1" customWidth="1"/>
    <col min="8710" max="8710" width="6.6640625" style="226" customWidth="1"/>
    <col min="8711" max="8712" width="9.88671875" style="226" customWidth="1"/>
    <col min="8713" max="8713" width="9.5546875" style="226" customWidth="1"/>
    <col min="8714" max="8714" width="10.44140625" style="226" customWidth="1"/>
    <col min="8715" max="8715" width="9.5546875" style="226" customWidth="1"/>
    <col min="8716" max="8716" width="9.44140625" style="226" customWidth="1"/>
    <col min="8717" max="8717" width="9" style="226" customWidth="1"/>
    <col min="8718" max="8718" width="7.44140625" style="226" customWidth="1"/>
    <col min="8719" max="8719" width="8.109375" style="226" customWidth="1"/>
    <col min="8720" max="8960" width="11.44140625" style="226"/>
    <col min="8961" max="8961" width="43.44140625" style="226" customWidth="1"/>
    <col min="8962" max="8962" width="10.88671875" style="226" customWidth="1"/>
    <col min="8963" max="8963" width="8.44140625" style="226" customWidth="1"/>
    <col min="8964" max="8965" width="0" style="226" hidden="1" customWidth="1"/>
    <col min="8966" max="8966" width="6.6640625" style="226" customWidth="1"/>
    <col min="8967" max="8968" width="9.88671875" style="226" customWidth="1"/>
    <col min="8969" max="8969" width="9.5546875" style="226" customWidth="1"/>
    <col min="8970" max="8970" width="10.44140625" style="226" customWidth="1"/>
    <col min="8971" max="8971" width="9.5546875" style="226" customWidth="1"/>
    <col min="8972" max="8972" width="9.44140625" style="226" customWidth="1"/>
    <col min="8973" max="8973" width="9" style="226" customWidth="1"/>
    <col min="8974" max="8974" width="7.44140625" style="226" customWidth="1"/>
    <col min="8975" max="8975" width="8.109375" style="226" customWidth="1"/>
    <col min="8976" max="9216" width="11.44140625" style="226"/>
    <col min="9217" max="9217" width="43.44140625" style="226" customWidth="1"/>
    <col min="9218" max="9218" width="10.88671875" style="226" customWidth="1"/>
    <col min="9219" max="9219" width="8.44140625" style="226" customWidth="1"/>
    <col min="9220" max="9221" width="0" style="226" hidden="1" customWidth="1"/>
    <col min="9222" max="9222" width="6.6640625" style="226" customWidth="1"/>
    <col min="9223" max="9224" width="9.88671875" style="226" customWidth="1"/>
    <col min="9225" max="9225" width="9.5546875" style="226" customWidth="1"/>
    <col min="9226" max="9226" width="10.44140625" style="226" customWidth="1"/>
    <col min="9227" max="9227" width="9.5546875" style="226" customWidth="1"/>
    <col min="9228" max="9228" width="9.44140625" style="226" customWidth="1"/>
    <col min="9229" max="9229" width="9" style="226" customWidth="1"/>
    <col min="9230" max="9230" width="7.44140625" style="226" customWidth="1"/>
    <col min="9231" max="9231" width="8.109375" style="226" customWidth="1"/>
    <col min="9232" max="9472" width="11.44140625" style="226"/>
    <col min="9473" max="9473" width="43.44140625" style="226" customWidth="1"/>
    <col min="9474" max="9474" width="10.88671875" style="226" customWidth="1"/>
    <col min="9475" max="9475" width="8.44140625" style="226" customWidth="1"/>
    <col min="9476" max="9477" width="0" style="226" hidden="1" customWidth="1"/>
    <col min="9478" max="9478" width="6.6640625" style="226" customWidth="1"/>
    <col min="9479" max="9480" width="9.88671875" style="226" customWidth="1"/>
    <col min="9481" max="9481" width="9.5546875" style="226" customWidth="1"/>
    <col min="9482" max="9482" width="10.44140625" style="226" customWidth="1"/>
    <col min="9483" max="9483" width="9.5546875" style="226" customWidth="1"/>
    <col min="9484" max="9484" width="9.44140625" style="226" customWidth="1"/>
    <col min="9485" max="9485" width="9" style="226" customWidth="1"/>
    <col min="9486" max="9486" width="7.44140625" style="226" customWidth="1"/>
    <col min="9487" max="9487" width="8.109375" style="226" customWidth="1"/>
    <col min="9488" max="9728" width="11.44140625" style="226"/>
    <col min="9729" max="9729" width="43.44140625" style="226" customWidth="1"/>
    <col min="9730" max="9730" width="10.88671875" style="226" customWidth="1"/>
    <col min="9731" max="9731" width="8.44140625" style="226" customWidth="1"/>
    <col min="9732" max="9733" width="0" style="226" hidden="1" customWidth="1"/>
    <col min="9734" max="9734" width="6.6640625" style="226" customWidth="1"/>
    <col min="9735" max="9736" width="9.88671875" style="226" customWidth="1"/>
    <col min="9737" max="9737" width="9.5546875" style="226" customWidth="1"/>
    <col min="9738" max="9738" width="10.44140625" style="226" customWidth="1"/>
    <col min="9739" max="9739" width="9.5546875" style="226" customWidth="1"/>
    <col min="9740" max="9740" width="9.44140625" style="226" customWidth="1"/>
    <col min="9741" max="9741" width="9" style="226" customWidth="1"/>
    <col min="9742" max="9742" width="7.44140625" style="226" customWidth="1"/>
    <col min="9743" max="9743" width="8.109375" style="226" customWidth="1"/>
    <col min="9744" max="9984" width="11.44140625" style="226"/>
    <col min="9985" max="9985" width="43.44140625" style="226" customWidth="1"/>
    <col min="9986" max="9986" width="10.88671875" style="226" customWidth="1"/>
    <col min="9987" max="9987" width="8.44140625" style="226" customWidth="1"/>
    <col min="9988" max="9989" width="0" style="226" hidden="1" customWidth="1"/>
    <col min="9990" max="9990" width="6.6640625" style="226" customWidth="1"/>
    <col min="9991" max="9992" width="9.88671875" style="226" customWidth="1"/>
    <col min="9993" max="9993" width="9.5546875" style="226" customWidth="1"/>
    <col min="9994" max="9994" width="10.44140625" style="226" customWidth="1"/>
    <col min="9995" max="9995" width="9.5546875" style="226" customWidth="1"/>
    <col min="9996" max="9996" width="9.44140625" style="226" customWidth="1"/>
    <col min="9997" max="9997" width="9" style="226" customWidth="1"/>
    <col min="9998" max="9998" width="7.44140625" style="226" customWidth="1"/>
    <col min="9999" max="9999" width="8.109375" style="226" customWidth="1"/>
    <col min="10000" max="10240" width="11.44140625" style="226"/>
    <col min="10241" max="10241" width="43.44140625" style="226" customWidth="1"/>
    <col min="10242" max="10242" width="10.88671875" style="226" customWidth="1"/>
    <col min="10243" max="10243" width="8.44140625" style="226" customWidth="1"/>
    <col min="10244" max="10245" width="0" style="226" hidden="1" customWidth="1"/>
    <col min="10246" max="10246" width="6.6640625" style="226" customWidth="1"/>
    <col min="10247" max="10248" width="9.88671875" style="226" customWidth="1"/>
    <col min="10249" max="10249" width="9.5546875" style="226" customWidth="1"/>
    <col min="10250" max="10250" width="10.44140625" style="226" customWidth="1"/>
    <col min="10251" max="10251" width="9.5546875" style="226" customWidth="1"/>
    <col min="10252" max="10252" width="9.44140625" style="226" customWidth="1"/>
    <col min="10253" max="10253" width="9" style="226" customWidth="1"/>
    <col min="10254" max="10254" width="7.44140625" style="226" customWidth="1"/>
    <col min="10255" max="10255" width="8.109375" style="226" customWidth="1"/>
    <col min="10256" max="10496" width="11.44140625" style="226"/>
    <col min="10497" max="10497" width="43.44140625" style="226" customWidth="1"/>
    <col min="10498" max="10498" width="10.88671875" style="226" customWidth="1"/>
    <col min="10499" max="10499" width="8.44140625" style="226" customWidth="1"/>
    <col min="10500" max="10501" width="0" style="226" hidden="1" customWidth="1"/>
    <col min="10502" max="10502" width="6.6640625" style="226" customWidth="1"/>
    <col min="10503" max="10504" width="9.88671875" style="226" customWidth="1"/>
    <col min="10505" max="10505" width="9.5546875" style="226" customWidth="1"/>
    <col min="10506" max="10506" width="10.44140625" style="226" customWidth="1"/>
    <col min="10507" max="10507" width="9.5546875" style="226" customWidth="1"/>
    <col min="10508" max="10508" width="9.44140625" style="226" customWidth="1"/>
    <col min="10509" max="10509" width="9" style="226" customWidth="1"/>
    <col min="10510" max="10510" width="7.44140625" style="226" customWidth="1"/>
    <col min="10511" max="10511" width="8.109375" style="226" customWidth="1"/>
    <col min="10512" max="10752" width="11.44140625" style="226"/>
    <col min="10753" max="10753" width="43.44140625" style="226" customWidth="1"/>
    <col min="10754" max="10754" width="10.88671875" style="226" customWidth="1"/>
    <col min="10755" max="10755" width="8.44140625" style="226" customWidth="1"/>
    <col min="10756" max="10757" width="0" style="226" hidden="1" customWidth="1"/>
    <col min="10758" max="10758" width="6.6640625" style="226" customWidth="1"/>
    <col min="10759" max="10760" width="9.88671875" style="226" customWidth="1"/>
    <col min="10761" max="10761" width="9.5546875" style="226" customWidth="1"/>
    <col min="10762" max="10762" width="10.44140625" style="226" customWidth="1"/>
    <col min="10763" max="10763" width="9.5546875" style="226" customWidth="1"/>
    <col min="10764" max="10764" width="9.44140625" style="226" customWidth="1"/>
    <col min="10765" max="10765" width="9" style="226" customWidth="1"/>
    <col min="10766" max="10766" width="7.44140625" style="226" customWidth="1"/>
    <col min="10767" max="10767" width="8.109375" style="226" customWidth="1"/>
    <col min="10768" max="11008" width="11.44140625" style="226"/>
    <col min="11009" max="11009" width="43.44140625" style="226" customWidth="1"/>
    <col min="11010" max="11010" width="10.88671875" style="226" customWidth="1"/>
    <col min="11011" max="11011" width="8.44140625" style="226" customWidth="1"/>
    <col min="11012" max="11013" width="0" style="226" hidden="1" customWidth="1"/>
    <col min="11014" max="11014" width="6.6640625" style="226" customWidth="1"/>
    <col min="11015" max="11016" width="9.88671875" style="226" customWidth="1"/>
    <col min="11017" max="11017" width="9.5546875" style="226" customWidth="1"/>
    <col min="11018" max="11018" width="10.44140625" style="226" customWidth="1"/>
    <col min="11019" max="11019" width="9.5546875" style="226" customWidth="1"/>
    <col min="11020" max="11020" width="9.44140625" style="226" customWidth="1"/>
    <col min="11021" max="11021" width="9" style="226" customWidth="1"/>
    <col min="11022" max="11022" width="7.44140625" style="226" customWidth="1"/>
    <col min="11023" max="11023" width="8.109375" style="226" customWidth="1"/>
    <col min="11024" max="11264" width="11.44140625" style="226"/>
    <col min="11265" max="11265" width="43.44140625" style="226" customWidth="1"/>
    <col min="11266" max="11266" width="10.88671875" style="226" customWidth="1"/>
    <col min="11267" max="11267" width="8.44140625" style="226" customWidth="1"/>
    <col min="11268" max="11269" width="0" style="226" hidden="1" customWidth="1"/>
    <col min="11270" max="11270" width="6.6640625" style="226" customWidth="1"/>
    <col min="11271" max="11272" width="9.88671875" style="226" customWidth="1"/>
    <col min="11273" max="11273" width="9.5546875" style="226" customWidth="1"/>
    <col min="11274" max="11274" width="10.44140625" style="226" customWidth="1"/>
    <col min="11275" max="11275" width="9.5546875" style="226" customWidth="1"/>
    <col min="11276" max="11276" width="9.44140625" style="226" customWidth="1"/>
    <col min="11277" max="11277" width="9" style="226" customWidth="1"/>
    <col min="11278" max="11278" width="7.44140625" style="226" customWidth="1"/>
    <col min="11279" max="11279" width="8.109375" style="226" customWidth="1"/>
    <col min="11280" max="11520" width="11.44140625" style="226"/>
    <col min="11521" max="11521" width="43.44140625" style="226" customWidth="1"/>
    <col min="11522" max="11522" width="10.88671875" style="226" customWidth="1"/>
    <col min="11523" max="11523" width="8.44140625" style="226" customWidth="1"/>
    <col min="11524" max="11525" width="0" style="226" hidden="1" customWidth="1"/>
    <col min="11526" max="11526" width="6.6640625" style="226" customWidth="1"/>
    <col min="11527" max="11528" width="9.88671875" style="226" customWidth="1"/>
    <col min="11529" max="11529" width="9.5546875" style="226" customWidth="1"/>
    <col min="11530" max="11530" width="10.44140625" style="226" customWidth="1"/>
    <col min="11531" max="11531" width="9.5546875" style="226" customWidth="1"/>
    <col min="11532" max="11532" width="9.44140625" style="226" customWidth="1"/>
    <col min="11533" max="11533" width="9" style="226" customWidth="1"/>
    <col min="11534" max="11534" width="7.44140625" style="226" customWidth="1"/>
    <col min="11535" max="11535" width="8.109375" style="226" customWidth="1"/>
    <col min="11536" max="11776" width="11.44140625" style="226"/>
    <col min="11777" max="11777" width="43.44140625" style="226" customWidth="1"/>
    <col min="11778" max="11778" width="10.88671875" style="226" customWidth="1"/>
    <col min="11779" max="11779" width="8.44140625" style="226" customWidth="1"/>
    <col min="11780" max="11781" width="0" style="226" hidden="1" customWidth="1"/>
    <col min="11782" max="11782" width="6.6640625" style="226" customWidth="1"/>
    <col min="11783" max="11784" width="9.88671875" style="226" customWidth="1"/>
    <col min="11785" max="11785" width="9.5546875" style="226" customWidth="1"/>
    <col min="11786" max="11786" width="10.44140625" style="226" customWidth="1"/>
    <col min="11787" max="11787" width="9.5546875" style="226" customWidth="1"/>
    <col min="11788" max="11788" width="9.44140625" style="226" customWidth="1"/>
    <col min="11789" max="11789" width="9" style="226" customWidth="1"/>
    <col min="11790" max="11790" width="7.44140625" style="226" customWidth="1"/>
    <col min="11791" max="11791" width="8.109375" style="226" customWidth="1"/>
    <col min="11792" max="12032" width="11.44140625" style="226"/>
    <col min="12033" max="12033" width="43.44140625" style="226" customWidth="1"/>
    <col min="12034" max="12034" width="10.88671875" style="226" customWidth="1"/>
    <col min="12035" max="12035" width="8.44140625" style="226" customWidth="1"/>
    <col min="12036" max="12037" width="0" style="226" hidden="1" customWidth="1"/>
    <col min="12038" max="12038" width="6.6640625" style="226" customWidth="1"/>
    <col min="12039" max="12040" width="9.88671875" style="226" customWidth="1"/>
    <col min="12041" max="12041" width="9.5546875" style="226" customWidth="1"/>
    <col min="12042" max="12042" width="10.44140625" style="226" customWidth="1"/>
    <col min="12043" max="12043" width="9.5546875" style="226" customWidth="1"/>
    <col min="12044" max="12044" width="9.44140625" style="226" customWidth="1"/>
    <col min="12045" max="12045" width="9" style="226" customWidth="1"/>
    <col min="12046" max="12046" width="7.44140625" style="226" customWidth="1"/>
    <col min="12047" max="12047" width="8.109375" style="226" customWidth="1"/>
    <col min="12048" max="12288" width="11.44140625" style="226"/>
    <col min="12289" max="12289" width="43.44140625" style="226" customWidth="1"/>
    <col min="12290" max="12290" width="10.88671875" style="226" customWidth="1"/>
    <col min="12291" max="12291" width="8.44140625" style="226" customWidth="1"/>
    <col min="12292" max="12293" width="0" style="226" hidden="1" customWidth="1"/>
    <col min="12294" max="12294" width="6.6640625" style="226" customWidth="1"/>
    <col min="12295" max="12296" width="9.88671875" style="226" customWidth="1"/>
    <col min="12297" max="12297" width="9.5546875" style="226" customWidth="1"/>
    <col min="12298" max="12298" width="10.44140625" style="226" customWidth="1"/>
    <col min="12299" max="12299" width="9.5546875" style="226" customWidth="1"/>
    <col min="12300" max="12300" width="9.44140625" style="226" customWidth="1"/>
    <col min="12301" max="12301" width="9" style="226" customWidth="1"/>
    <col min="12302" max="12302" width="7.44140625" style="226" customWidth="1"/>
    <col min="12303" max="12303" width="8.109375" style="226" customWidth="1"/>
    <col min="12304" max="12544" width="11.44140625" style="226"/>
    <col min="12545" max="12545" width="43.44140625" style="226" customWidth="1"/>
    <col min="12546" max="12546" width="10.88671875" style="226" customWidth="1"/>
    <col min="12547" max="12547" width="8.44140625" style="226" customWidth="1"/>
    <col min="12548" max="12549" width="0" style="226" hidden="1" customWidth="1"/>
    <col min="12550" max="12550" width="6.6640625" style="226" customWidth="1"/>
    <col min="12551" max="12552" width="9.88671875" style="226" customWidth="1"/>
    <col min="12553" max="12553" width="9.5546875" style="226" customWidth="1"/>
    <col min="12554" max="12554" width="10.44140625" style="226" customWidth="1"/>
    <col min="12555" max="12555" width="9.5546875" style="226" customWidth="1"/>
    <col min="12556" max="12556" width="9.44140625" style="226" customWidth="1"/>
    <col min="12557" max="12557" width="9" style="226" customWidth="1"/>
    <col min="12558" max="12558" width="7.44140625" style="226" customWidth="1"/>
    <col min="12559" max="12559" width="8.109375" style="226" customWidth="1"/>
    <col min="12560" max="12800" width="11.44140625" style="226"/>
    <col min="12801" max="12801" width="43.44140625" style="226" customWidth="1"/>
    <col min="12802" max="12802" width="10.88671875" style="226" customWidth="1"/>
    <col min="12803" max="12803" width="8.44140625" style="226" customWidth="1"/>
    <col min="12804" max="12805" width="0" style="226" hidden="1" customWidth="1"/>
    <col min="12806" max="12806" width="6.6640625" style="226" customWidth="1"/>
    <col min="12807" max="12808" width="9.88671875" style="226" customWidth="1"/>
    <col min="12809" max="12809" width="9.5546875" style="226" customWidth="1"/>
    <col min="12810" max="12810" width="10.44140625" style="226" customWidth="1"/>
    <col min="12811" max="12811" width="9.5546875" style="226" customWidth="1"/>
    <col min="12812" max="12812" width="9.44140625" style="226" customWidth="1"/>
    <col min="12813" max="12813" width="9" style="226" customWidth="1"/>
    <col min="12814" max="12814" width="7.44140625" style="226" customWidth="1"/>
    <col min="12815" max="12815" width="8.109375" style="226" customWidth="1"/>
    <col min="12816" max="13056" width="11.44140625" style="226"/>
    <col min="13057" max="13057" width="43.44140625" style="226" customWidth="1"/>
    <col min="13058" max="13058" width="10.88671875" style="226" customWidth="1"/>
    <col min="13059" max="13059" width="8.44140625" style="226" customWidth="1"/>
    <col min="13060" max="13061" width="0" style="226" hidden="1" customWidth="1"/>
    <col min="13062" max="13062" width="6.6640625" style="226" customWidth="1"/>
    <col min="13063" max="13064" width="9.88671875" style="226" customWidth="1"/>
    <col min="13065" max="13065" width="9.5546875" style="226" customWidth="1"/>
    <col min="13066" max="13066" width="10.44140625" style="226" customWidth="1"/>
    <col min="13067" max="13067" width="9.5546875" style="226" customWidth="1"/>
    <col min="13068" max="13068" width="9.44140625" style="226" customWidth="1"/>
    <col min="13069" max="13069" width="9" style="226" customWidth="1"/>
    <col min="13070" max="13070" width="7.44140625" style="226" customWidth="1"/>
    <col min="13071" max="13071" width="8.109375" style="226" customWidth="1"/>
    <col min="13072" max="13312" width="11.44140625" style="226"/>
    <col min="13313" max="13313" width="43.44140625" style="226" customWidth="1"/>
    <col min="13314" max="13314" width="10.88671875" style="226" customWidth="1"/>
    <col min="13315" max="13315" width="8.44140625" style="226" customWidth="1"/>
    <col min="13316" max="13317" width="0" style="226" hidden="1" customWidth="1"/>
    <col min="13318" max="13318" width="6.6640625" style="226" customWidth="1"/>
    <col min="13319" max="13320" width="9.88671875" style="226" customWidth="1"/>
    <col min="13321" max="13321" width="9.5546875" style="226" customWidth="1"/>
    <col min="13322" max="13322" width="10.44140625" style="226" customWidth="1"/>
    <col min="13323" max="13323" width="9.5546875" style="226" customWidth="1"/>
    <col min="13324" max="13324" width="9.44140625" style="226" customWidth="1"/>
    <col min="13325" max="13325" width="9" style="226" customWidth="1"/>
    <col min="13326" max="13326" width="7.44140625" style="226" customWidth="1"/>
    <col min="13327" max="13327" width="8.109375" style="226" customWidth="1"/>
    <col min="13328" max="13568" width="11.44140625" style="226"/>
    <col min="13569" max="13569" width="43.44140625" style="226" customWidth="1"/>
    <col min="13570" max="13570" width="10.88671875" style="226" customWidth="1"/>
    <col min="13571" max="13571" width="8.44140625" style="226" customWidth="1"/>
    <col min="13572" max="13573" width="0" style="226" hidden="1" customWidth="1"/>
    <col min="13574" max="13574" width="6.6640625" style="226" customWidth="1"/>
    <col min="13575" max="13576" width="9.88671875" style="226" customWidth="1"/>
    <col min="13577" max="13577" width="9.5546875" style="226" customWidth="1"/>
    <col min="13578" max="13578" width="10.44140625" style="226" customWidth="1"/>
    <col min="13579" max="13579" width="9.5546875" style="226" customWidth="1"/>
    <col min="13580" max="13580" width="9.44140625" style="226" customWidth="1"/>
    <col min="13581" max="13581" width="9" style="226" customWidth="1"/>
    <col min="13582" max="13582" width="7.44140625" style="226" customWidth="1"/>
    <col min="13583" max="13583" width="8.109375" style="226" customWidth="1"/>
    <col min="13584" max="13824" width="11.44140625" style="226"/>
    <col min="13825" max="13825" width="43.44140625" style="226" customWidth="1"/>
    <col min="13826" max="13826" width="10.88671875" style="226" customWidth="1"/>
    <col min="13827" max="13827" width="8.44140625" style="226" customWidth="1"/>
    <col min="13828" max="13829" width="0" style="226" hidden="1" customWidth="1"/>
    <col min="13830" max="13830" width="6.6640625" style="226" customWidth="1"/>
    <col min="13831" max="13832" width="9.88671875" style="226" customWidth="1"/>
    <col min="13833" max="13833" width="9.5546875" style="226" customWidth="1"/>
    <col min="13834" max="13834" width="10.44140625" style="226" customWidth="1"/>
    <col min="13835" max="13835" width="9.5546875" style="226" customWidth="1"/>
    <col min="13836" max="13836" width="9.44140625" style="226" customWidth="1"/>
    <col min="13837" max="13837" width="9" style="226" customWidth="1"/>
    <col min="13838" max="13838" width="7.44140625" style="226" customWidth="1"/>
    <col min="13839" max="13839" width="8.109375" style="226" customWidth="1"/>
    <col min="13840" max="14080" width="11.44140625" style="226"/>
    <col min="14081" max="14081" width="43.44140625" style="226" customWidth="1"/>
    <col min="14082" max="14082" width="10.88671875" style="226" customWidth="1"/>
    <col min="14083" max="14083" width="8.44140625" style="226" customWidth="1"/>
    <col min="14084" max="14085" width="0" style="226" hidden="1" customWidth="1"/>
    <col min="14086" max="14086" width="6.6640625" style="226" customWidth="1"/>
    <col min="14087" max="14088" width="9.88671875" style="226" customWidth="1"/>
    <col min="14089" max="14089" width="9.5546875" style="226" customWidth="1"/>
    <col min="14090" max="14090" width="10.44140625" style="226" customWidth="1"/>
    <col min="14091" max="14091" width="9.5546875" style="226" customWidth="1"/>
    <col min="14092" max="14092" width="9.44140625" style="226" customWidth="1"/>
    <col min="14093" max="14093" width="9" style="226" customWidth="1"/>
    <col min="14094" max="14094" width="7.44140625" style="226" customWidth="1"/>
    <col min="14095" max="14095" width="8.109375" style="226" customWidth="1"/>
    <col min="14096" max="14336" width="11.44140625" style="226"/>
    <col min="14337" max="14337" width="43.44140625" style="226" customWidth="1"/>
    <col min="14338" max="14338" width="10.88671875" style="226" customWidth="1"/>
    <col min="14339" max="14339" width="8.44140625" style="226" customWidth="1"/>
    <col min="14340" max="14341" width="0" style="226" hidden="1" customWidth="1"/>
    <col min="14342" max="14342" width="6.6640625" style="226" customWidth="1"/>
    <col min="14343" max="14344" width="9.88671875" style="226" customWidth="1"/>
    <col min="14345" max="14345" width="9.5546875" style="226" customWidth="1"/>
    <col min="14346" max="14346" width="10.44140625" style="226" customWidth="1"/>
    <col min="14347" max="14347" width="9.5546875" style="226" customWidth="1"/>
    <col min="14348" max="14348" width="9.44140625" style="226" customWidth="1"/>
    <col min="14349" max="14349" width="9" style="226" customWidth="1"/>
    <col min="14350" max="14350" width="7.44140625" style="226" customWidth="1"/>
    <col min="14351" max="14351" width="8.109375" style="226" customWidth="1"/>
    <col min="14352" max="14592" width="11.44140625" style="226"/>
    <col min="14593" max="14593" width="43.44140625" style="226" customWidth="1"/>
    <col min="14594" max="14594" width="10.88671875" style="226" customWidth="1"/>
    <col min="14595" max="14595" width="8.44140625" style="226" customWidth="1"/>
    <col min="14596" max="14597" width="0" style="226" hidden="1" customWidth="1"/>
    <col min="14598" max="14598" width="6.6640625" style="226" customWidth="1"/>
    <col min="14599" max="14600" width="9.88671875" style="226" customWidth="1"/>
    <col min="14601" max="14601" width="9.5546875" style="226" customWidth="1"/>
    <col min="14602" max="14602" width="10.44140625" style="226" customWidth="1"/>
    <col min="14603" max="14603" width="9.5546875" style="226" customWidth="1"/>
    <col min="14604" max="14604" width="9.44140625" style="226" customWidth="1"/>
    <col min="14605" max="14605" width="9" style="226" customWidth="1"/>
    <col min="14606" max="14606" width="7.44140625" style="226" customWidth="1"/>
    <col min="14607" max="14607" width="8.109375" style="226" customWidth="1"/>
    <col min="14608" max="14848" width="11.44140625" style="226"/>
    <col min="14849" max="14849" width="43.44140625" style="226" customWidth="1"/>
    <col min="14850" max="14850" width="10.88671875" style="226" customWidth="1"/>
    <col min="14851" max="14851" width="8.44140625" style="226" customWidth="1"/>
    <col min="14852" max="14853" width="0" style="226" hidden="1" customWidth="1"/>
    <col min="14854" max="14854" width="6.6640625" style="226" customWidth="1"/>
    <col min="14855" max="14856" width="9.88671875" style="226" customWidth="1"/>
    <col min="14857" max="14857" width="9.5546875" style="226" customWidth="1"/>
    <col min="14858" max="14858" width="10.44140625" style="226" customWidth="1"/>
    <col min="14859" max="14859" width="9.5546875" style="226" customWidth="1"/>
    <col min="14860" max="14860" width="9.44140625" style="226" customWidth="1"/>
    <col min="14861" max="14861" width="9" style="226" customWidth="1"/>
    <col min="14862" max="14862" width="7.44140625" style="226" customWidth="1"/>
    <col min="14863" max="14863" width="8.109375" style="226" customWidth="1"/>
    <col min="14864" max="15104" width="11.44140625" style="226"/>
    <col min="15105" max="15105" width="43.44140625" style="226" customWidth="1"/>
    <col min="15106" max="15106" width="10.88671875" style="226" customWidth="1"/>
    <col min="15107" max="15107" width="8.44140625" style="226" customWidth="1"/>
    <col min="15108" max="15109" width="0" style="226" hidden="1" customWidth="1"/>
    <col min="15110" max="15110" width="6.6640625" style="226" customWidth="1"/>
    <col min="15111" max="15112" width="9.88671875" style="226" customWidth="1"/>
    <col min="15113" max="15113" width="9.5546875" style="226" customWidth="1"/>
    <col min="15114" max="15114" width="10.44140625" style="226" customWidth="1"/>
    <col min="15115" max="15115" width="9.5546875" style="226" customWidth="1"/>
    <col min="15116" max="15116" width="9.44140625" style="226" customWidth="1"/>
    <col min="15117" max="15117" width="9" style="226" customWidth="1"/>
    <col min="15118" max="15118" width="7.44140625" style="226" customWidth="1"/>
    <col min="15119" max="15119" width="8.109375" style="226" customWidth="1"/>
    <col min="15120" max="15360" width="11.44140625" style="226"/>
    <col min="15361" max="15361" width="43.44140625" style="226" customWidth="1"/>
    <col min="15362" max="15362" width="10.88671875" style="226" customWidth="1"/>
    <col min="15363" max="15363" width="8.44140625" style="226" customWidth="1"/>
    <col min="15364" max="15365" width="0" style="226" hidden="1" customWidth="1"/>
    <col min="15366" max="15366" width="6.6640625" style="226" customWidth="1"/>
    <col min="15367" max="15368" width="9.88671875" style="226" customWidth="1"/>
    <col min="15369" max="15369" width="9.5546875" style="226" customWidth="1"/>
    <col min="15370" max="15370" width="10.44140625" style="226" customWidth="1"/>
    <col min="15371" max="15371" width="9.5546875" style="226" customWidth="1"/>
    <col min="15372" max="15372" width="9.44140625" style="226" customWidth="1"/>
    <col min="15373" max="15373" width="9" style="226" customWidth="1"/>
    <col min="15374" max="15374" width="7.44140625" style="226" customWidth="1"/>
    <col min="15375" max="15375" width="8.109375" style="226" customWidth="1"/>
    <col min="15376" max="15616" width="11.44140625" style="226"/>
    <col min="15617" max="15617" width="43.44140625" style="226" customWidth="1"/>
    <col min="15618" max="15618" width="10.88671875" style="226" customWidth="1"/>
    <col min="15619" max="15619" width="8.44140625" style="226" customWidth="1"/>
    <col min="15620" max="15621" width="0" style="226" hidden="1" customWidth="1"/>
    <col min="15622" max="15622" width="6.6640625" style="226" customWidth="1"/>
    <col min="15623" max="15624" width="9.88671875" style="226" customWidth="1"/>
    <col min="15625" max="15625" width="9.5546875" style="226" customWidth="1"/>
    <col min="15626" max="15626" width="10.44140625" style="226" customWidth="1"/>
    <col min="15627" max="15627" width="9.5546875" style="226" customWidth="1"/>
    <col min="15628" max="15628" width="9.44140625" style="226" customWidth="1"/>
    <col min="15629" max="15629" width="9" style="226" customWidth="1"/>
    <col min="15630" max="15630" width="7.44140625" style="226" customWidth="1"/>
    <col min="15631" max="15631" width="8.109375" style="226" customWidth="1"/>
    <col min="15632" max="15872" width="11.44140625" style="226"/>
    <col min="15873" max="15873" width="43.44140625" style="226" customWidth="1"/>
    <col min="15874" max="15874" width="10.88671875" style="226" customWidth="1"/>
    <col min="15875" max="15875" width="8.44140625" style="226" customWidth="1"/>
    <col min="15876" max="15877" width="0" style="226" hidden="1" customWidth="1"/>
    <col min="15878" max="15878" width="6.6640625" style="226" customWidth="1"/>
    <col min="15879" max="15880" width="9.88671875" style="226" customWidth="1"/>
    <col min="15881" max="15881" width="9.5546875" style="226" customWidth="1"/>
    <col min="15882" max="15882" width="10.44140625" style="226" customWidth="1"/>
    <col min="15883" max="15883" width="9.5546875" style="226" customWidth="1"/>
    <col min="15884" max="15884" width="9.44140625" style="226" customWidth="1"/>
    <col min="15885" max="15885" width="9" style="226" customWidth="1"/>
    <col min="15886" max="15886" width="7.44140625" style="226" customWidth="1"/>
    <col min="15887" max="15887" width="8.109375" style="226" customWidth="1"/>
    <col min="15888" max="16128" width="11.44140625" style="226"/>
    <col min="16129" max="16129" width="43.44140625" style="226" customWidth="1"/>
    <col min="16130" max="16130" width="10.88671875" style="226" customWidth="1"/>
    <col min="16131" max="16131" width="8.44140625" style="226" customWidth="1"/>
    <col min="16132" max="16133" width="0" style="226" hidden="1" customWidth="1"/>
    <col min="16134" max="16134" width="6.6640625" style="226" customWidth="1"/>
    <col min="16135" max="16136" width="9.88671875" style="226" customWidth="1"/>
    <col min="16137" max="16137" width="9.5546875" style="226" customWidth="1"/>
    <col min="16138" max="16138" width="10.44140625" style="226" customWidth="1"/>
    <col min="16139" max="16139" width="9.5546875" style="226" customWidth="1"/>
    <col min="16140" max="16140" width="9.44140625" style="226" customWidth="1"/>
    <col min="16141" max="16141" width="9" style="226" customWidth="1"/>
    <col min="16142" max="16142" width="7.44140625" style="226" customWidth="1"/>
    <col min="16143" max="16143" width="8.109375" style="226" customWidth="1"/>
    <col min="16144" max="16384" width="11.44140625" style="226"/>
  </cols>
  <sheetData>
    <row r="1" spans="1:16" ht="11.25" x14ac:dyDescent="0.2">
      <c r="D1" s="227" t="s">
        <v>351</v>
      </c>
      <c r="E1" s="228"/>
    </row>
    <row r="2" spans="1:16" ht="15.75" x14ac:dyDescent="0.25">
      <c r="F2" s="267" t="s">
        <v>352</v>
      </c>
      <c r="G2" s="268"/>
      <c r="H2" s="268"/>
      <c r="I2" s="268"/>
      <c r="J2" s="268"/>
      <c r="K2" s="268"/>
      <c r="L2" s="268"/>
      <c r="M2" s="268"/>
      <c r="N2" s="268"/>
      <c r="O2" s="269"/>
    </row>
    <row r="3" spans="1:16" s="231" customFormat="1" ht="20.399999999999999" x14ac:dyDescent="0.3">
      <c r="A3" s="229"/>
      <c r="B3" s="229" t="s">
        <v>353</v>
      </c>
      <c r="C3" s="229" t="s">
        <v>354</v>
      </c>
      <c r="D3" s="229" t="s">
        <v>355</v>
      </c>
      <c r="E3" s="229" t="s">
        <v>356</v>
      </c>
      <c r="F3" s="229">
        <v>2011</v>
      </c>
      <c r="G3" s="229">
        <f>F3+1</f>
        <v>2012</v>
      </c>
      <c r="H3" s="229">
        <f t="shared" ref="H3:O3" si="0">G3+1</f>
        <v>2013</v>
      </c>
      <c r="I3" s="229">
        <f t="shared" si="0"/>
        <v>2014</v>
      </c>
      <c r="J3" s="229">
        <f t="shared" si="0"/>
        <v>2015</v>
      </c>
      <c r="K3" s="229">
        <f t="shared" si="0"/>
        <v>2016</v>
      </c>
      <c r="L3" s="229">
        <f t="shared" si="0"/>
        <v>2017</v>
      </c>
      <c r="M3" s="229">
        <f t="shared" si="0"/>
        <v>2018</v>
      </c>
      <c r="N3" s="229">
        <f t="shared" si="0"/>
        <v>2019</v>
      </c>
      <c r="O3" s="229">
        <f t="shared" si="0"/>
        <v>2020</v>
      </c>
      <c r="P3" s="230"/>
    </row>
    <row r="4" spans="1:16" s="234" customFormat="1" x14ac:dyDescent="0.2">
      <c r="A4" s="232" t="s">
        <v>357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</row>
    <row r="5" spans="1:16" ht="11.25" x14ac:dyDescent="0.2">
      <c r="A5" s="235"/>
      <c r="B5" s="236"/>
      <c r="C5" s="237"/>
      <c r="D5" s="237"/>
      <c r="E5" s="238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</row>
    <row r="6" spans="1:16" ht="11.25" x14ac:dyDescent="0.2">
      <c r="A6" s="235" t="s">
        <v>358</v>
      </c>
      <c r="B6" s="236">
        <v>40743</v>
      </c>
      <c r="C6" s="237">
        <v>19978</v>
      </c>
      <c r="D6" s="237">
        <f>SUM(C6-F6)</f>
        <v>17983</v>
      </c>
      <c r="E6" s="238">
        <v>0</v>
      </c>
      <c r="F6" s="239">
        <v>1995</v>
      </c>
      <c r="G6" s="239">
        <v>4496</v>
      </c>
      <c r="H6" s="239">
        <v>4496</v>
      </c>
      <c r="I6" s="239">
        <v>4496</v>
      </c>
      <c r="J6" s="239">
        <v>4495</v>
      </c>
      <c r="K6" s="235"/>
      <c r="L6" s="235"/>
      <c r="M6" s="235"/>
      <c r="N6" s="235"/>
      <c r="O6" s="235"/>
      <c r="P6" s="235"/>
    </row>
    <row r="7" spans="1:16" ht="11.25" x14ac:dyDescent="0.2">
      <c r="A7" s="235" t="s">
        <v>359</v>
      </c>
      <c r="B7" s="236">
        <v>41271</v>
      </c>
      <c r="C7" s="237">
        <v>10522</v>
      </c>
      <c r="D7" s="237"/>
      <c r="E7" s="238"/>
      <c r="F7" s="238"/>
      <c r="G7" s="239">
        <v>174</v>
      </c>
      <c r="H7" s="239">
        <v>2587</v>
      </c>
      <c r="I7" s="235">
        <v>2587</v>
      </c>
      <c r="J7" s="237">
        <v>2587</v>
      </c>
      <c r="K7" s="237">
        <v>2587</v>
      </c>
      <c r="L7" s="235"/>
      <c r="M7" s="235"/>
      <c r="N7" s="235"/>
      <c r="O7" s="235"/>
      <c r="P7" s="235"/>
    </row>
    <row r="8" spans="1:16" ht="11.25" x14ac:dyDescent="0.2">
      <c r="A8" s="235"/>
      <c r="B8" s="240"/>
      <c r="C8" s="241"/>
      <c r="D8" s="242"/>
      <c r="E8" s="243"/>
      <c r="F8" s="243"/>
      <c r="G8" s="243"/>
      <c r="H8" s="243"/>
      <c r="I8" s="243"/>
      <c r="J8" s="235"/>
      <c r="K8" s="237"/>
      <c r="L8" s="235"/>
      <c r="M8" s="235"/>
      <c r="N8" s="244"/>
      <c r="O8" s="244"/>
      <c r="P8" s="235"/>
    </row>
    <row r="9" spans="1:16" ht="11.25" x14ac:dyDescent="0.2">
      <c r="A9" s="235"/>
      <c r="B9" s="245" t="s">
        <v>360</v>
      </c>
      <c r="C9" s="246">
        <f>SUM(C5:C7)</f>
        <v>30500</v>
      </c>
      <c r="D9" s="247">
        <f>SUM(D5:D8)</f>
        <v>17983</v>
      </c>
      <c r="E9" s="246">
        <f>SUM(E5:E8)</f>
        <v>0</v>
      </c>
      <c r="F9" s="246">
        <f>SUM(F5:F8)</f>
        <v>1995</v>
      </c>
      <c r="G9" s="246">
        <f>SUM(G5:G7)</f>
        <v>4670</v>
      </c>
      <c r="H9" s="246">
        <f t="shared" ref="H9:O9" si="1">SUM(H5:H7)</f>
        <v>7083</v>
      </c>
      <c r="I9" s="246">
        <f t="shared" si="1"/>
        <v>7083</v>
      </c>
      <c r="J9" s="246">
        <f t="shared" si="1"/>
        <v>7082</v>
      </c>
      <c r="K9" s="246">
        <f t="shared" si="1"/>
        <v>2587</v>
      </c>
      <c r="L9" s="246">
        <f t="shared" si="1"/>
        <v>0</v>
      </c>
      <c r="M9" s="246">
        <f t="shared" si="1"/>
        <v>0</v>
      </c>
      <c r="N9" s="246">
        <f t="shared" si="1"/>
        <v>0</v>
      </c>
      <c r="O9" s="246">
        <f t="shared" si="1"/>
        <v>0</v>
      </c>
      <c r="P9" s="235"/>
    </row>
    <row r="10" spans="1:16" ht="11.25" x14ac:dyDescent="0.2">
      <c r="B10" s="234"/>
      <c r="C10" s="248"/>
      <c r="D10" s="248"/>
      <c r="E10" s="248"/>
      <c r="K10" s="249"/>
    </row>
    <row r="11" spans="1:16" ht="11.25" x14ac:dyDescent="0.2">
      <c r="A11" s="250"/>
      <c r="B11" s="236"/>
      <c r="C11" s="251"/>
      <c r="D11" s="237"/>
      <c r="E11" s="251"/>
      <c r="F11" s="235"/>
    </row>
    <row r="12" spans="1:16" ht="11.25" x14ac:dyDescent="0.2">
      <c r="A12" s="235"/>
      <c r="B12" s="252"/>
      <c r="C12" s="242"/>
      <c r="D12" s="242"/>
      <c r="E12" s="242"/>
      <c r="F12" s="253"/>
      <c r="G12" s="254"/>
      <c r="H12" s="254"/>
      <c r="I12" s="254"/>
      <c r="J12" s="254"/>
      <c r="K12" s="254"/>
      <c r="L12" s="254"/>
      <c r="M12" s="254"/>
    </row>
    <row r="13" spans="1:16" ht="11.25" x14ac:dyDescent="0.2">
      <c r="A13" s="235"/>
      <c r="B13" s="233" t="s">
        <v>360</v>
      </c>
      <c r="C13" s="255">
        <f>SUM(C9)</f>
        <v>30500</v>
      </c>
      <c r="D13" s="255">
        <v>0</v>
      </c>
      <c r="E13" s="255">
        <f>SUM(E11:E11)</f>
        <v>0</v>
      </c>
      <c r="F13" s="255">
        <f t="shared" ref="F13:K13" si="2">SUM(F9)</f>
        <v>1995</v>
      </c>
      <c r="G13" s="256">
        <f t="shared" si="2"/>
        <v>4670</v>
      </c>
      <c r="H13" s="256">
        <f t="shared" si="2"/>
        <v>7083</v>
      </c>
      <c r="I13" s="256">
        <f t="shared" si="2"/>
        <v>7083</v>
      </c>
      <c r="J13" s="256">
        <f t="shared" si="2"/>
        <v>7082</v>
      </c>
      <c r="K13" s="255">
        <f t="shared" si="2"/>
        <v>2587</v>
      </c>
    </row>
    <row r="14" spans="1:16" ht="11.25" x14ac:dyDescent="0.2">
      <c r="B14" s="234"/>
      <c r="C14" s="248"/>
      <c r="D14" s="248"/>
      <c r="E14" s="248"/>
      <c r="H14" s="257"/>
    </row>
    <row r="15" spans="1:16" ht="11.25" x14ac:dyDescent="0.2">
      <c r="C15" s="249"/>
      <c r="D15" s="249"/>
      <c r="E15" s="249"/>
    </row>
    <row r="16" spans="1:16" s="235" customFormat="1" ht="20.399999999999999" x14ac:dyDescent="0.2">
      <c r="C16" s="229" t="s">
        <v>354</v>
      </c>
      <c r="D16" s="229" t="str">
        <f>D3:E3</f>
        <v>Valeur nette à fin 2011</v>
      </c>
      <c r="E16" s="229" t="str">
        <f>E3:E3</f>
        <v>pre-2011</v>
      </c>
      <c r="F16" s="229">
        <v>2011</v>
      </c>
      <c r="G16" s="229">
        <f>F16+1</f>
        <v>2012</v>
      </c>
      <c r="H16" s="229">
        <f>G16+1</f>
        <v>2013</v>
      </c>
      <c r="I16" s="229">
        <f>H16+1</f>
        <v>2014</v>
      </c>
      <c r="J16" s="229">
        <f>I16+1</f>
        <v>2015</v>
      </c>
      <c r="K16" s="229">
        <f>J16+1</f>
        <v>2016</v>
      </c>
      <c r="L16" s="229"/>
      <c r="M16" s="229"/>
      <c r="N16" s="229"/>
      <c r="O16" s="229"/>
    </row>
    <row r="17" spans="2:15" s="235" customFormat="1" ht="11.25" x14ac:dyDescent="0.2">
      <c r="B17" s="233" t="s">
        <v>360</v>
      </c>
      <c r="C17" s="255">
        <f>SUM(C13)</f>
        <v>30500</v>
      </c>
      <c r="D17" s="255" t="e">
        <f>SUM(D9+D13+#REF!)</f>
        <v>#REF!</v>
      </c>
      <c r="E17" s="255" t="e">
        <f>SUM(E9+E13+#REF!)</f>
        <v>#REF!</v>
      </c>
      <c r="F17" s="255">
        <f t="shared" ref="F17:K17" si="3">SUM(F13)</f>
        <v>1995</v>
      </c>
      <c r="G17" s="258">
        <f t="shared" si="3"/>
        <v>4670</v>
      </c>
      <c r="H17" s="258">
        <f t="shared" si="3"/>
        <v>7083</v>
      </c>
      <c r="I17" s="258">
        <f t="shared" si="3"/>
        <v>7083</v>
      </c>
      <c r="J17" s="258">
        <f t="shared" si="3"/>
        <v>7082</v>
      </c>
      <c r="K17" s="258">
        <f t="shared" si="3"/>
        <v>2587</v>
      </c>
      <c r="L17" s="238"/>
      <c r="M17" s="237"/>
      <c r="N17" s="237"/>
      <c r="O17" s="237"/>
    </row>
    <row r="18" spans="2:15" s="235" customFormat="1" ht="11.25" x14ac:dyDescent="0.2">
      <c r="B18" s="233"/>
      <c r="C18" s="237"/>
      <c r="D18" s="237"/>
      <c r="E18" s="237"/>
      <c r="F18" s="237"/>
      <c r="G18" s="237"/>
    </row>
    <row r="19" spans="2:15" s="235" customFormat="1" ht="11.25" x14ac:dyDescent="0.2">
      <c r="B19" s="233"/>
      <c r="C19" s="237"/>
      <c r="D19" s="237"/>
      <c r="E19" s="237"/>
      <c r="F19" s="237"/>
      <c r="G19" s="237"/>
    </row>
    <row r="20" spans="2:15" s="235" customFormat="1" ht="11.25" x14ac:dyDescent="0.2">
      <c r="C20" s="237"/>
      <c r="E20" s="259" t="s">
        <v>361</v>
      </c>
    </row>
    <row r="21" spans="2:15" s="235" customFormat="1" ht="11.25" x14ac:dyDescent="0.2">
      <c r="C21" s="237"/>
      <c r="D21" s="237"/>
      <c r="E21" s="237"/>
    </row>
    <row r="22" spans="2:15" s="235" customFormat="1" ht="11.25" x14ac:dyDescent="0.2">
      <c r="C22" s="237"/>
      <c r="D22" s="237"/>
      <c r="E22" s="237"/>
      <c r="J22" s="235" t="s">
        <v>362</v>
      </c>
    </row>
  </sheetData>
  <mergeCells count="1">
    <mergeCell ref="F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6"/>
  <sheetViews>
    <sheetView topLeftCell="A81" zoomScale="70" zoomScaleNormal="70" workbookViewId="0">
      <selection activeCell="U157" sqref="U157"/>
    </sheetView>
  </sheetViews>
  <sheetFormatPr defaultColWidth="11.5546875" defaultRowHeight="18" x14ac:dyDescent="0.35"/>
  <cols>
    <col min="1" max="3" width="11.5546875" style="11"/>
    <col min="4" max="5" width="0" style="11" hidden="1" customWidth="1"/>
    <col min="6" max="6" width="28.88671875" style="11" customWidth="1"/>
    <col min="7" max="7" width="17.109375" style="11" customWidth="1"/>
    <col min="8" max="8" width="15.33203125" style="11" bestFit="1" customWidth="1"/>
    <col min="9" max="9" width="11.5546875" style="11"/>
    <col min="10" max="13" width="0" style="11" hidden="1" customWidth="1"/>
    <col min="14" max="14" width="13.44140625" style="11" customWidth="1"/>
    <col min="15" max="15" width="11.5546875" style="11"/>
    <col min="16" max="16" width="16.88671875" style="11" bestFit="1" customWidth="1"/>
    <col min="17" max="17" width="14.44140625" style="11" customWidth="1"/>
    <col min="18" max="18" width="15.33203125" style="11" bestFit="1" customWidth="1"/>
    <col min="19" max="16384" width="11.5546875" style="11"/>
  </cols>
  <sheetData>
    <row r="1" spans="1:18" ht="18.75" x14ac:dyDescent="0.3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63">
        <v>41479</v>
      </c>
    </row>
    <row r="2" spans="1:18" x14ac:dyDescent="0.35">
      <c r="A2" s="12" t="s">
        <v>130</v>
      </c>
      <c r="B2" s="5"/>
      <c r="C2" s="5"/>
      <c r="D2" s="5"/>
      <c r="E2" s="5"/>
      <c r="F2" s="5"/>
      <c r="G2" s="5"/>
      <c r="H2" s="5"/>
      <c r="I2" s="5"/>
      <c r="J2" s="1" t="s">
        <v>8</v>
      </c>
      <c r="K2" s="5"/>
      <c r="L2" s="5"/>
      <c r="M2" s="5"/>
      <c r="N2" s="13"/>
      <c r="O2" s="5"/>
      <c r="P2" s="14" t="s">
        <v>2</v>
      </c>
      <c r="Q2" s="5"/>
      <c r="R2" s="15"/>
    </row>
    <row r="3" spans="1:18" ht="18.75" x14ac:dyDescent="0.3">
      <c r="A3" s="16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3"/>
      <c r="O3" s="5"/>
      <c r="P3" s="14" t="s">
        <v>2</v>
      </c>
      <c r="Q3" s="5"/>
      <c r="R3" s="15"/>
    </row>
    <row r="4" spans="1:18" ht="18.75" x14ac:dyDescent="0.3">
      <c r="A4" s="16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3" t="s">
        <v>129</v>
      </c>
      <c r="O4" s="5"/>
      <c r="P4" s="17" t="s">
        <v>99</v>
      </c>
      <c r="Q4" s="5"/>
      <c r="R4" s="15"/>
    </row>
    <row r="5" spans="1:18" ht="18.75" x14ac:dyDescent="0.3">
      <c r="A5" s="16" t="s">
        <v>2</v>
      </c>
      <c r="B5" s="5"/>
      <c r="C5" s="5"/>
      <c r="D5" s="5"/>
      <c r="E5" s="5"/>
      <c r="F5" s="5"/>
      <c r="G5" s="5"/>
      <c r="H5" s="5"/>
      <c r="I5" s="5"/>
      <c r="J5" s="1" t="s">
        <v>5</v>
      </c>
      <c r="K5" s="5"/>
      <c r="L5" s="5"/>
      <c r="M5" s="5"/>
      <c r="N5" s="13" t="s">
        <v>127</v>
      </c>
      <c r="O5" s="5"/>
      <c r="P5" s="18">
        <v>40909</v>
      </c>
      <c r="Q5" s="5"/>
      <c r="R5" s="15"/>
    </row>
    <row r="6" spans="1:18" ht="18.75" x14ac:dyDescent="0.3">
      <c r="A6" s="14" t="s">
        <v>4</v>
      </c>
      <c r="C6" s="5"/>
      <c r="D6" s="5"/>
      <c r="E6" s="5"/>
      <c r="F6" s="5"/>
      <c r="G6" s="5"/>
      <c r="H6" s="5"/>
      <c r="I6" s="5"/>
      <c r="J6" s="1" t="s">
        <v>1</v>
      </c>
      <c r="K6" s="5"/>
      <c r="L6" s="5"/>
      <c r="M6" s="5"/>
      <c r="N6" s="13"/>
      <c r="O6" s="5"/>
      <c r="P6" s="18">
        <v>41274</v>
      </c>
      <c r="Q6" s="5"/>
      <c r="R6" s="15"/>
    </row>
    <row r="7" spans="1:18" ht="18.75" x14ac:dyDescent="0.3">
      <c r="A7" s="12" t="s">
        <v>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14" t="s">
        <v>128</v>
      </c>
      <c r="O7" s="5"/>
      <c r="P7" s="68" t="s">
        <v>106</v>
      </c>
      <c r="Q7" s="5"/>
      <c r="R7" s="15"/>
    </row>
    <row r="8" spans="1:18" ht="18.75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1"/>
    </row>
    <row r="9" spans="1:18" ht="18.75" x14ac:dyDescent="0.3">
      <c r="A9" s="22"/>
      <c r="I9" s="22"/>
      <c r="K9" s="23"/>
      <c r="M9" s="22"/>
      <c r="N9" s="24"/>
      <c r="P9" s="25"/>
      <c r="R9" s="26"/>
    </row>
    <row r="10" spans="1:18" ht="18.75" x14ac:dyDescent="0.3">
      <c r="A10" s="9"/>
      <c r="B10" s="10"/>
      <c r="C10" s="10"/>
      <c r="D10" s="10"/>
      <c r="E10" s="10"/>
      <c r="F10" s="10"/>
      <c r="G10" s="10"/>
      <c r="H10" s="10"/>
      <c r="I10" s="9"/>
      <c r="J10" s="10"/>
      <c r="K10" s="27"/>
      <c r="L10" s="10"/>
      <c r="M10" s="10"/>
      <c r="N10" s="9"/>
      <c r="O10" s="10"/>
      <c r="P10" s="27"/>
      <c r="Q10" s="10"/>
      <c r="R10" s="27"/>
    </row>
    <row r="11" spans="1:18" ht="18.75" x14ac:dyDescent="0.3">
      <c r="A11" s="28"/>
      <c r="B11" s="5"/>
      <c r="C11" s="5"/>
      <c r="D11" s="5"/>
      <c r="E11" s="5"/>
      <c r="F11" s="5"/>
      <c r="G11" s="5"/>
      <c r="H11" s="5"/>
      <c r="I11" s="28"/>
      <c r="J11" s="1" t="s">
        <v>2</v>
      </c>
      <c r="K11" s="15"/>
      <c r="L11" s="1" t="s">
        <v>2</v>
      </c>
      <c r="M11" s="5"/>
      <c r="N11" s="28"/>
      <c r="O11" s="1" t="s">
        <v>118</v>
      </c>
      <c r="P11" s="15"/>
      <c r="Q11" s="1" t="s">
        <v>117</v>
      </c>
      <c r="R11" s="15"/>
    </row>
    <row r="12" spans="1:18" x14ac:dyDescent="0.35">
      <c r="A12" s="28"/>
      <c r="B12" s="5"/>
      <c r="C12" s="5"/>
      <c r="D12" s="5"/>
      <c r="E12" s="1" t="s">
        <v>0</v>
      </c>
      <c r="F12" s="5"/>
      <c r="G12" s="5"/>
      <c r="H12" s="5"/>
      <c r="I12" s="28"/>
      <c r="J12" s="5"/>
      <c r="K12" s="15"/>
      <c r="L12" s="5"/>
      <c r="M12" s="5"/>
      <c r="N12" s="28"/>
      <c r="O12" s="5"/>
      <c r="P12" s="15"/>
      <c r="Q12" s="5"/>
      <c r="R12" s="15"/>
    </row>
    <row r="13" spans="1:18" ht="18.75" x14ac:dyDescent="0.3">
      <c r="A13" s="28"/>
      <c r="B13" s="5"/>
      <c r="C13" s="5"/>
      <c r="D13" s="5"/>
      <c r="E13" s="5"/>
      <c r="F13" s="5"/>
      <c r="G13" s="5"/>
      <c r="H13" s="5"/>
      <c r="I13" s="28"/>
      <c r="J13" s="5"/>
      <c r="K13" s="15"/>
      <c r="L13" s="5"/>
      <c r="M13" s="5"/>
      <c r="N13" s="28"/>
      <c r="O13" s="5"/>
      <c r="P13" s="15"/>
      <c r="Q13" s="5"/>
      <c r="R13" s="15"/>
    </row>
    <row r="14" spans="1:18" ht="18.75" x14ac:dyDescent="0.3">
      <c r="A14" s="19"/>
      <c r="B14" s="20"/>
      <c r="C14" s="20"/>
      <c r="D14" s="20"/>
      <c r="E14" s="20"/>
      <c r="F14" s="20"/>
      <c r="G14" s="20"/>
      <c r="H14" s="20"/>
      <c r="I14" s="19"/>
      <c r="J14" s="20"/>
      <c r="K14" s="21"/>
      <c r="L14" s="20"/>
      <c r="M14" s="20"/>
      <c r="N14" s="19"/>
      <c r="O14" s="20"/>
      <c r="P14" s="21"/>
      <c r="Q14" s="20"/>
      <c r="R14" s="21"/>
    </row>
    <row r="15" spans="1:18" ht="18.75" x14ac:dyDescent="0.3">
      <c r="A15" s="28"/>
      <c r="B15" s="5"/>
      <c r="C15" s="5"/>
      <c r="D15" s="5"/>
      <c r="E15" s="5"/>
      <c r="F15" s="5"/>
      <c r="G15" s="5"/>
      <c r="H15" s="5"/>
      <c r="I15" s="28"/>
      <c r="J15" s="5"/>
      <c r="K15" s="15"/>
      <c r="L15" s="5"/>
      <c r="M15" s="5"/>
      <c r="N15" s="28"/>
      <c r="O15" s="5"/>
      <c r="P15" s="15"/>
      <c r="Q15" s="5"/>
      <c r="R15" s="15"/>
    </row>
    <row r="16" spans="1:18" ht="18.75" x14ac:dyDescent="0.3">
      <c r="A16" s="2" t="s">
        <v>119</v>
      </c>
      <c r="B16" s="38"/>
      <c r="C16" s="38"/>
      <c r="D16" s="38"/>
      <c r="E16" s="38"/>
      <c r="F16" s="38"/>
      <c r="G16" s="38"/>
      <c r="H16" s="38"/>
      <c r="I16" s="40"/>
      <c r="J16" s="38"/>
      <c r="K16" s="41"/>
      <c r="L16" s="38"/>
      <c r="M16" s="38"/>
      <c r="N16" s="40"/>
      <c r="O16" s="38"/>
      <c r="P16" s="46">
        <v>0</v>
      </c>
      <c r="Q16" s="38"/>
      <c r="R16" s="41"/>
    </row>
    <row r="17" spans="1:18" ht="18.75" x14ac:dyDescent="0.3">
      <c r="A17" s="13" t="s">
        <v>111</v>
      </c>
      <c r="B17" s="38"/>
      <c r="C17" s="38"/>
      <c r="D17" s="38"/>
      <c r="E17" s="38"/>
      <c r="F17" s="38"/>
      <c r="G17" s="38"/>
      <c r="H17" s="38"/>
      <c r="I17" s="40"/>
      <c r="J17" s="38"/>
      <c r="K17" s="41"/>
      <c r="L17" s="38"/>
      <c r="M17" s="38"/>
      <c r="N17" s="40"/>
      <c r="O17" s="38"/>
      <c r="P17" s="46"/>
      <c r="Q17" s="38"/>
      <c r="R17" s="41"/>
    </row>
    <row r="18" spans="1:18" ht="18.75" x14ac:dyDescent="0.3">
      <c r="A18" s="28"/>
      <c r="B18" s="5"/>
      <c r="C18" s="5"/>
      <c r="D18" s="5"/>
      <c r="E18" s="5"/>
      <c r="F18" s="5"/>
      <c r="G18" s="5"/>
      <c r="H18" s="5"/>
      <c r="I18" s="28"/>
      <c r="J18" s="5"/>
      <c r="K18" s="15"/>
      <c r="L18" s="5"/>
      <c r="M18" s="5"/>
      <c r="N18" s="28"/>
      <c r="O18" s="5"/>
      <c r="P18" s="15"/>
      <c r="Q18" s="5"/>
      <c r="R18" s="15"/>
    </row>
    <row r="19" spans="1:18" ht="18.75" x14ac:dyDescent="0.3">
      <c r="A19" s="9"/>
      <c r="B19" s="10"/>
      <c r="C19" s="10"/>
      <c r="D19" s="10"/>
      <c r="E19" s="10"/>
      <c r="F19" s="10"/>
      <c r="G19" s="10"/>
      <c r="H19" s="10"/>
      <c r="I19" s="9"/>
      <c r="J19" s="10"/>
      <c r="K19" s="27"/>
      <c r="L19" s="10"/>
      <c r="M19" s="10"/>
      <c r="N19" s="9"/>
      <c r="O19" s="10"/>
      <c r="P19" s="27"/>
      <c r="Q19" s="10"/>
      <c r="R19" s="27"/>
    </row>
    <row r="20" spans="1:18" ht="18.75" x14ac:dyDescent="0.3">
      <c r="A20" s="2" t="s">
        <v>134</v>
      </c>
      <c r="B20" s="5"/>
      <c r="C20" s="5"/>
      <c r="D20" s="5"/>
      <c r="E20" s="5"/>
      <c r="F20" s="5"/>
      <c r="G20" s="5"/>
      <c r="H20" s="5"/>
      <c r="I20" s="29"/>
      <c r="J20" s="5"/>
      <c r="K20" s="6"/>
      <c r="L20" s="5"/>
      <c r="M20" s="30"/>
      <c r="N20" s="29"/>
      <c r="O20" s="5"/>
      <c r="P20" s="42"/>
      <c r="Q20" s="5"/>
      <c r="R20" s="6"/>
    </row>
    <row r="21" spans="1:18" ht="18.75" x14ac:dyDescent="0.3">
      <c r="A21" s="2" t="s">
        <v>97</v>
      </c>
      <c r="B21" s="5"/>
      <c r="C21" s="5"/>
      <c r="D21" s="5"/>
      <c r="E21" s="5"/>
      <c r="F21" s="5"/>
      <c r="G21" s="5"/>
      <c r="H21" s="5"/>
      <c r="I21" s="29"/>
      <c r="J21" s="5"/>
      <c r="K21" s="6"/>
      <c r="L21" s="5"/>
      <c r="M21" s="30"/>
      <c r="N21" s="29"/>
      <c r="O21" s="5"/>
      <c r="P21" s="6"/>
      <c r="Q21" s="5"/>
      <c r="R21" s="6"/>
    </row>
    <row r="22" spans="1:18" ht="18.75" hidden="1" x14ac:dyDescent="0.3">
      <c r="A22" s="2" t="s">
        <v>9</v>
      </c>
      <c r="B22" s="5"/>
      <c r="C22" s="5"/>
      <c r="D22" s="5"/>
      <c r="E22" s="5"/>
      <c r="F22" s="5"/>
      <c r="G22" s="5"/>
      <c r="H22" s="5"/>
      <c r="I22" s="29"/>
      <c r="J22" s="5"/>
      <c r="K22" s="6"/>
      <c r="L22" s="5"/>
      <c r="M22" s="30"/>
      <c r="N22" s="29"/>
      <c r="O22" s="5"/>
      <c r="P22" s="6"/>
      <c r="Q22" s="5"/>
      <c r="R22" s="6"/>
    </row>
    <row r="23" spans="1:18" ht="18.75" hidden="1" x14ac:dyDescent="0.3">
      <c r="A23" s="31" t="s">
        <v>2</v>
      </c>
      <c r="B23" s="5"/>
      <c r="C23" s="5"/>
      <c r="D23" s="5"/>
      <c r="E23" s="5"/>
      <c r="F23" s="5"/>
      <c r="G23" s="5"/>
      <c r="H23" s="5"/>
      <c r="I23" s="29"/>
      <c r="J23" s="5"/>
      <c r="K23" s="6"/>
      <c r="L23" s="5"/>
      <c r="M23" s="30"/>
      <c r="N23" s="29"/>
      <c r="O23" s="5"/>
      <c r="P23" s="6"/>
      <c r="Q23" s="5"/>
      <c r="R23" s="6"/>
    </row>
    <row r="24" spans="1:18" ht="18.75" hidden="1" x14ac:dyDescent="0.3">
      <c r="A24" s="31" t="s">
        <v>10</v>
      </c>
      <c r="B24" s="5"/>
      <c r="C24" s="5"/>
      <c r="D24" s="5"/>
      <c r="E24" s="5"/>
      <c r="F24" s="5"/>
      <c r="G24" s="5"/>
      <c r="H24" s="5"/>
      <c r="I24" s="29"/>
      <c r="J24" s="5"/>
      <c r="K24" s="6"/>
      <c r="L24" s="5"/>
      <c r="M24" s="30"/>
      <c r="N24" s="29"/>
      <c r="O24" s="5"/>
      <c r="P24" s="6"/>
      <c r="Q24" s="5"/>
      <c r="R24" s="6"/>
    </row>
    <row r="25" spans="1:18" ht="18.75" x14ac:dyDescent="0.3">
      <c r="A25" s="31" t="s">
        <v>2</v>
      </c>
      <c r="B25" s="5"/>
      <c r="C25" s="5"/>
      <c r="D25" s="5"/>
      <c r="E25" s="5"/>
      <c r="F25" s="5"/>
      <c r="G25" s="5"/>
      <c r="H25" s="5"/>
      <c r="I25" s="29"/>
      <c r="J25" s="5"/>
      <c r="K25" s="6"/>
      <c r="L25" s="5"/>
      <c r="M25" s="30"/>
      <c r="N25" s="29"/>
      <c r="O25" s="5"/>
      <c r="P25" s="6"/>
      <c r="Q25" s="5"/>
      <c r="R25" s="6"/>
    </row>
    <row r="26" spans="1:18" ht="18.75" x14ac:dyDescent="0.3">
      <c r="A26" s="2" t="s">
        <v>120</v>
      </c>
      <c r="B26" s="5"/>
      <c r="C26" s="5"/>
      <c r="D26" s="5"/>
      <c r="E26" s="5"/>
      <c r="F26" s="5"/>
      <c r="G26" s="5"/>
      <c r="H26" s="5"/>
      <c r="I26" s="29"/>
      <c r="J26" s="5"/>
      <c r="K26" s="6"/>
      <c r="L26" s="5"/>
      <c r="M26" s="30"/>
      <c r="N26" s="29"/>
      <c r="O26" s="5"/>
      <c r="P26" s="4">
        <f>SUM(P30+P33+P36+P43)</f>
        <v>24793.9</v>
      </c>
      <c r="Q26" s="5"/>
      <c r="R26" s="4">
        <v>24527.250000000007</v>
      </c>
    </row>
    <row r="27" spans="1:18" ht="18.75" hidden="1" x14ac:dyDescent="0.3">
      <c r="A27" s="31" t="s">
        <v>2</v>
      </c>
      <c r="B27" s="5"/>
      <c r="C27" s="5"/>
      <c r="D27" s="5"/>
      <c r="E27" s="5"/>
      <c r="F27" s="5"/>
      <c r="G27" s="5"/>
      <c r="H27" s="5"/>
      <c r="I27" s="29"/>
      <c r="J27" s="5"/>
      <c r="K27" s="6"/>
      <c r="L27" s="5"/>
      <c r="M27" s="30"/>
      <c r="N27" s="29"/>
      <c r="O27" s="5"/>
      <c r="P27" s="6"/>
      <c r="Q27" s="5"/>
      <c r="R27" s="6"/>
    </row>
    <row r="28" spans="1:18" ht="18.75" hidden="1" x14ac:dyDescent="0.3">
      <c r="A28" s="31" t="s">
        <v>11</v>
      </c>
      <c r="B28" s="5"/>
      <c r="C28" s="5"/>
      <c r="D28" s="5"/>
      <c r="E28" s="5"/>
      <c r="F28" s="5"/>
      <c r="G28" s="5"/>
      <c r="H28" s="5"/>
      <c r="I28" s="29"/>
      <c r="J28" s="5"/>
      <c r="K28" s="6"/>
      <c r="L28" s="5"/>
      <c r="M28" s="30"/>
      <c r="N28" s="29"/>
      <c r="O28" s="5"/>
      <c r="P28" s="6"/>
      <c r="Q28" s="5"/>
      <c r="R28" s="6"/>
    </row>
    <row r="29" spans="1:18" ht="18.75" x14ac:dyDescent="0.3">
      <c r="A29" s="31" t="s">
        <v>2</v>
      </c>
      <c r="B29" s="5"/>
      <c r="C29" s="5"/>
      <c r="D29" s="5"/>
      <c r="E29" s="5"/>
      <c r="F29" s="5"/>
      <c r="G29" s="5"/>
      <c r="H29" s="5"/>
      <c r="I29" s="29"/>
      <c r="J29" s="5"/>
      <c r="K29" s="6"/>
      <c r="L29" s="5"/>
      <c r="M29" s="30"/>
      <c r="N29" s="29"/>
      <c r="O29" s="5"/>
      <c r="P29" s="6"/>
      <c r="Q29" s="5"/>
      <c r="R29" s="6"/>
    </row>
    <row r="30" spans="1:18" ht="18.75" x14ac:dyDescent="0.3">
      <c r="A30" s="31" t="s">
        <v>12</v>
      </c>
      <c r="B30" s="5"/>
      <c r="C30" s="5"/>
      <c r="D30" s="5"/>
      <c r="E30" s="5"/>
      <c r="F30" s="5"/>
      <c r="G30" s="5"/>
      <c r="H30" s="5"/>
      <c r="I30" s="29"/>
      <c r="J30" s="5"/>
      <c r="K30" s="6"/>
      <c r="L30" s="5"/>
      <c r="M30" s="30"/>
      <c r="N30" s="29"/>
      <c r="O30" s="5"/>
      <c r="P30" s="7">
        <f>SUM(P31)</f>
        <v>10921.09</v>
      </c>
      <c r="Q30" s="5"/>
      <c r="R30" s="6"/>
    </row>
    <row r="31" spans="1:18" ht="18.75" x14ac:dyDescent="0.3">
      <c r="A31" s="32" t="s">
        <v>12</v>
      </c>
      <c r="B31" s="5"/>
      <c r="C31" s="5"/>
      <c r="D31" s="5"/>
      <c r="E31" s="5"/>
      <c r="F31" s="5"/>
      <c r="G31" s="33" t="s">
        <v>13</v>
      </c>
      <c r="H31" s="5"/>
      <c r="I31" s="29"/>
      <c r="J31" s="5"/>
      <c r="K31" s="6"/>
      <c r="L31" s="5"/>
      <c r="M31" s="30"/>
      <c r="N31" s="29"/>
      <c r="O31" s="5"/>
      <c r="P31" s="8">
        <f>5000+4921.09+1000</f>
        <v>10921.09</v>
      </c>
      <c r="Q31" s="5"/>
      <c r="R31" s="6"/>
    </row>
    <row r="32" spans="1:18" ht="18.75" x14ac:dyDescent="0.3">
      <c r="A32" s="31" t="s">
        <v>2</v>
      </c>
      <c r="B32" s="5"/>
      <c r="C32" s="5"/>
      <c r="D32" s="5"/>
      <c r="E32" s="5"/>
      <c r="F32" s="5"/>
      <c r="G32" s="5"/>
      <c r="H32" s="5"/>
      <c r="I32" s="29"/>
      <c r="J32" s="5"/>
      <c r="K32" s="6"/>
      <c r="L32" s="5"/>
      <c r="M32" s="30"/>
      <c r="N32" s="29"/>
      <c r="O32" s="5"/>
      <c r="P32" s="6"/>
      <c r="Q32" s="5"/>
      <c r="R32" s="6"/>
    </row>
    <row r="33" spans="1:18" ht="18.75" x14ac:dyDescent="0.3">
      <c r="A33" s="31" t="s">
        <v>14</v>
      </c>
      <c r="B33" s="5"/>
      <c r="C33" s="5"/>
      <c r="D33" s="5"/>
      <c r="E33" s="5"/>
      <c r="F33" s="5"/>
      <c r="G33" s="5"/>
      <c r="H33" s="5"/>
      <c r="I33" s="29"/>
      <c r="J33" s="5"/>
      <c r="K33" s="6"/>
      <c r="L33" s="5"/>
      <c r="M33" s="30"/>
      <c r="N33" s="29"/>
      <c r="O33" s="5"/>
      <c r="P33" s="7">
        <f>SUM(P34)</f>
        <v>1504.8600000000001</v>
      </c>
      <c r="Q33" s="5"/>
      <c r="R33" s="7">
        <v>3000</v>
      </c>
    </row>
    <row r="34" spans="1:18" ht="18.75" x14ac:dyDescent="0.3">
      <c r="A34" s="32" t="s">
        <v>14</v>
      </c>
      <c r="B34" s="5"/>
      <c r="C34" s="5"/>
      <c r="D34" s="5"/>
      <c r="E34" s="5"/>
      <c r="F34" s="5"/>
      <c r="G34" s="33" t="s">
        <v>15</v>
      </c>
      <c r="H34" s="5"/>
      <c r="I34" s="29"/>
      <c r="J34" s="5"/>
      <c r="K34" s="6"/>
      <c r="L34" s="5"/>
      <c r="M34" s="30"/>
      <c r="N34" s="29"/>
      <c r="O34" s="5"/>
      <c r="P34" s="8">
        <v>1504.8600000000001</v>
      </c>
      <c r="Q34" s="5"/>
      <c r="R34" s="8">
        <v>3000</v>
      </c>
    </row>
    <row r="35" spans="1:18" ht="18.75" x14ac:dyDescent="0.3">
      <c r="A35" s="31" t="s">
        <v>2</v>
      </c>
      <c r="B35" s="5"/>
      <c r="C35" s="5"/>
      <c r="D35" s="5"/>
      <c r="E35" s="5"/>
      <c r="F35" s="5"/>
      <c r="G35" s="5"/>
      <c r="H35" s="5"/>
      <c r="I35" s="29"/>
      <c r="J35" s="5"/>
      <c r="K35" s="6"/>
      <c r="L35" s="5"/>
      <c r="M35" s="30"/>
      <c r="N35" s="29"/>
      <c r="O35" s="5"/>
      <c r="P35" s="6"/>
      <c r="Q35" s="5"/>
      <c r="R35" s="6"/>
    </row>
    <row r="36" spans="1:18" ht="18.75" x14ac:dyDescent="0.3">
      <c r="A36" s="31" t="s">
        <v>16</v>
      </c>
      <c r="B36" s="5"/>
      <c r="C36" s="5"/>
      <c r="D36" s="5"/>
      <c r="E36" s="5"/>
      <c r="F36" s="5"/>
      <c r="G36" s="5"/>
      <c r="H36" s="5"/>
      <c r="I36" s="29"/>
      <c r="J36" s="5"/>
      <c r="K36" s="6"/>
      <c r="L36" s="5"/>
      <c r="M36" s="30"/>
      <c r="N36" s="29"/>
      <c r="O36" s="5"/>
      <c r="P36" s="7">
        <f>SUM(P37)</f>
        <v>4500</v>
      </c>
      <c r="Q36" s="5"/>
      <c r="R36" s="7">
        <v>3972.1</v>
      </c>
    </row>
    <row r="37" spans="1:18" ht="18.75" x14ac:dyDescent="0.3">
      <c r="A37" s="32" t="s">
        <v>16</v>
      </c>
      <c r="B37" s="5"/>
      <c r="C37" s="5"/>
      <c r="D37" s="5"/>
      <c r="E37" s="5"/>
      <c r="F37" s="5"/>
      <c r="G37" s="33" t="s">
        <v>17</v>
      </c>
      <c r="H37" s="5"/>
      <c r="I37" s="29"/>
      <c r="J37" s="5"/>
      <c r="K37" s="6"/>
      <c r="L37" s="5"/>
      <c r="M37" s="30"/>
      <c r="N37" s="29"/>
      <c r="O37" s="5"/>
      <c r="P37" s="8">
        <f>SUM(500+1000+500+1000+1000+500)</f>
        <v>4500</v>
      </c>
      <c r="Q37" s="5"/>
      <c r="R37" s="8">
        <v>3972.1</v>
      </c>
    </row>
    <row r="38" spans="1:18" ht="18.75" hidden="1" x14ac:dyDescent="0.3">
      <c r="A38" s="31" t="s">
        <v>2</v>
      </c>
      <c r="B38" s="5"/>
      <c r="C38" s="5"/>
      <c r="D38" s="5"/>
      <c r="E38" s="5"/>
      <c r="F38" s="5"/>
      <c r="G38" s="5"/>
      <c r="H38" s="5"/>
      <c r="I38" s="29"/>
      <c r="J38" s="5"/>
      <c r="K38" s="6"/>
      <c r="L38" s="5"/>
      <c r="M38" s="30"/>
      <c r="N38" s="29"/>
      <c r="O38" s="5"/>
      <c r="P38" s="6"/>
      <c r="Q38" s="5"/>
      <c r="R38" s="6"/>
    </row>
    <row r="39" spans="1:18" ht="18.75" hidden="1" x14ac:dyDescent="0.3">
      <c r="A39" s="31" t="s">
        <v>18</v>
      </c>
      <c r="B39" s="5"/>
      <c r="C39" s="5"/>
      <c r="D39" s="5"/>
      <c r="E39" s="5"/>
      <c r="F39" s="5"/>
      <c r="G39" s="5"/>
      <c r="H39" s="5"/>
      <c r="I39" s="29"/>
      <c r="J39" s="5"/>
      <c r="K39" s="6"/>
      <c r="L39" s="5"/>
      <c r="M39" s="30"/>
      <c r="N39" s="29"/>
      <c r="O39" s="5"/>
      <c r="P39" s="6"/>
      <c r="Q39" s="5"/>
      <c r="R39" s="6"/>
    </row>
    <row r="40" spans="1:18" ht="18.75" hidden="1" x14ac:dyDescent="0.3">
      <c r="A40" s="31" t="s">
        <v>2</v>
      </c>
      <c r="B40" s="5"/>
      <c r="C40" s="5"/>
      <c r="D40" s="5"/>
      <c r="E40" s="5"/>
      <c r="F40" s="5"/>
      <c r="G40" s="5"/>
      <c r="H40" s="5"/>
      <c r="I40" s="29"/>
      <c r="J40" s="5"/>
      <c r="K40" s="6"/>
      <c r="L40" s="5"/>
      <c r="M40" s="30"/>
      <c r="N40" s="29"/>
      <c r="O40" s="5"/>
      <c r="P40" s="6"/>
      <c r="Q40" s="5"/>
      <c r="R40" s="6"/>
    </row>
    <row r="41" spans="1:18" ht="18.75" hidden="1" x14ac:dyDescent="0.3">
      <c r="A41" s="31" t="s">
        <v>19</v>
      </c>
      <c r="B41" s="5"/>
      <c r="C41" s="5"/>
      <c r="D41" s="5"/>
      <c r="E41" s="5"/>
      <c r="F41" s="5"/>
      <c r="G41" s="5"/>
      <c r="H41" s="5"/>
      <c r="I41" s="29"/>
      <c r="J41" s="5"/>
      <c r="K41" s="6"/>
      <c r="L41" s="5"/>
      <c r="M41" s="30"/>
      <c r="N41" s="29"/>
      <c r="O41" s="5"/>
      <c r="P41" s="6"/>
      <c r="Q41" s="5"/>
      <c r="R41" s="6"/>
    </row>
    <row r="42" spans="1:18" ht="18.75" x14ac:dyDescent="0.3">
      <c r="A42" s="31" t="s">
        <v>2</v>
      </c>
      <c r="B42" s="5"/>
      <c r="C42" s="5"/>
      <c r="D42" s="5"/>
      <c r="E42" s="5"/>
      <c r="F42" s="5"/>
      <c r="G42" s="5"/>
      <c r="H42" s="5"/>
      <c r="I42" s="29"/>
      <c r="J42" s="5"/>
      <c r="K42" s="6"/>
      <c r="L42" s="5"/>
      <c r="M42" s="30"/>
      <c r="N42" s="29"/>
      <c r="O42" s="5"/>
      <c r="P42" s="6"/>
      <c r="Q42" s="5"/>
      <c r="R42" s="6"/>
    </row>
    <row r="43" spans="1:18" ht="18.75" x14ac:dyDescent="0.3">
      <c r="A43" s="31" t="s">
        <v>20</v>
      </c>
      <c r="B43" s="5"/>
      <c r="C43" s="5"/>
      <c r="D43" s="5"/>
      <c r="E43" s="5"/>
      <c r="F43" s="5"/>
      <c r="G43" s="5"/>
      <c r="H43" s="5"/>
      <c r="I43" s="29"/>
      <c r="J43" s="5"/>
      <c r="K43" s="6"/>
      <c r="L43" s="5"/>
      <c r="M43" s="30"/>
      <c r="N43" s="29"/>
      <c r="O43" s="5"/>
      <c r="P43" s="7">
        <f>SUM(P44:P45)</f>
        <v>7867.95</v>
      </c>
      <c r="Q43" s="5"/>
      <c r="R43" s="7">
        <v>17555.150000000005</v>
      </c>
    </row>
    <row r="44" spans="1:18" ht="18.75" x14ac:dyDescent="0.3">
      <c r="A44" s="32" t="s">
        <v>21</v>
      </c>
      <c r="B44" s="5"/>
      <c r="C44" s="5"/>
      <c r="D44" s="5"/>
      <c r="E44" s="5"/>
      <c r="F44" s="5"/>
      <c r="G44" s="33" t="s">
        <v>22</v>
      </c>
      <c r="H44" s="5"/>
      <c r="I44" s="29"/>
      <c r="J44" s="5"/>
      <c r="K44" s="6"/>
      <c r="L44" s="5"/>
      <c r="M44" s="30"/>
      <c r="N44" s="29"/>
      <c r="O44" s="5"/>
      <c r="P44" s="8">
        <v>95.7</v>
      </c>
      <c r="Q44" s="5"/>
      <c r="R44" s="6"/>
    </row>
    <row r="45" spans="1:18" ht="18.75" x14ac:dyDescent="0.3">
      <c r="A45" s="32" t="s">
        <v>23</v>
      </c>
      <c r="B45" s="5"/>
      <c r="C45" s="5"/>
      <c r="D45" s="5"/>
      <c r="E45" s="5"/>
      <c r="F45" s="5"/>
      <c r="G45" s="33" t="s">
        <v>24</v>
      </c>
      <c r="H45" s="5"/>
      <c r="I45" s="29"/>
      <c r="J45" s="5"/>
      <c r="K45" s="6"/>
      <c r="L45" s="5"/>
      <c r="M45" s="30"/>
      <c r="N45" s="29"/>
      <c r="O45" s="5"/>
      <c r="P45" s="8">
        <v>7772.25</v>
      </c>
      <c r="Q45" s="5"/>
      <c r="R45" s="8">
        <v>17555.150000000005</v>
      </c>
    </row>
    <row r="46" spans="1:18" ht="18.75" x14ac:dyDescent="0.3">
      <c r="A46" s="31" t="s">
        <v>2</v>
      </c>
      <c r="B46" s="5"/>
      <c r="C46" s="5"/>
      <c r="D46" s="5"/>
      <c r="E46" s="5"/>
      <c r="F46" s="5"/>
      <c r="G46" s="5"/>
      <c r="H46" s="5"/>
      <c r="I46" s="29"/>
      <c r="J46" s="5"/>
      <c r="K46" s="6"/>
      <c r="L46" s="5"/>
      <c r="M46" s="30"/>
      <c r="N46" s="29"/>
      <c r="O46" s="5"/>
      <c r="P46" s="6"/>
      <c r="Q46" s="5"/>
      <c r="R46" s="6"/>
    </row>
    <row r="47" spans="1:18" ht="18.75" x14ac:dyDescent="0.3">
      <c r="A47" s="2" t="s">
        <v>121</v>
      </c>
      <c r="B47" s="5"/>
      <c r="C47" s="5"/>
      <c r="D47" s="5"/>
      <c r="E47" s="5"/>
      <c r="F47" s="5"/>
      <c r="G47" s="5"/>
      <c r="H47" s="5"/>
      <c r="I47" s="29"/>
      <c r="J47" s="5"/>
      <c r="K47" s="6"/>
      <c r="L47" s="5"/>
      <c r="M47" s="30"/>
      <c r="N47" s="29"/>
      <c r="O47" s="5"/>
      <c r="P47" s="4">
        <f>SUM(P49+P59)</f>
        <v>1794.85</v>
      </c>
      <c r="Q47" s="5"/>
      <c r="R47" s="4">
        <v>1692.25</v>
      </c>
    </row>
    <row r="48" spans="1:18" ht="18.75" x14ac:dyDescent="0.3">
      <c r="A48" s="31" t="s">
        <v>2</v>
      </c>
      <c r="B48" s="5"/>
      <c r="C48" s="5"/>
      <c r="D48" s="5"/>
      <c r="E48" s="5"/>
      <c r="F48" s="5"/>
      <c r="G48" s="5"/>
      <c r="H48" s="5"/>
      <c r="I48" s="29"/>
      <c r="J48" s="5"/>
      <c r="K48" s="6"/>
      <c r="L48" s="5"/>
      <c r="M48" s="30"/>
      <c r="N48" s="29"/>
      <c r="O48" s="5"/>
      <c r="P48" s="6"/>
      <c r="Q48" s="5"/>
      <c r="R48" s="6"/>
    </row>
    <row r="49" spans="1:18" ht="18.75" x14ac:dyDescent="0.3">
      <c r="A49" s="31" t="s">
        <v>25</v>
      </c>
      <c r="B49" s="5"/>
      <c r="C49" s="5"/>
      <c r="D49" s="5"/>
      <c r="E49" s="5"/>
      <c r="F49" s="5"/>
      <c r="G49" s="5"/>
      <c r="H49" s="5"/>
      <c r="I49" s="29"/>
      <c r="J49" s="5"/>
      <c r="K49" s="6"/>
      <c r="L49" s="5"/>
      <c r="M49" s="30"/>
      <c r="N49" s="29"/>
      <c r="O49" s="5"/>
      <c r="P49" s="7">
        <f>SUM(P50)</f>
        <v>950</v>
      </c>
      <c r="Q49" s="5"/>
      <c r="R49" s="7">
        <v>799.7</v>
      </c>
    </row>
    <row r="50" spans="1:18" ht="18.75" x14ac:dyDescent="0.3">
      <c r="A50" s="32" t="s">
        <v>26</v>
      </c>
      <c r="B50" s="5"/>
      <c r="C50" s="5"/>
      <c r="D50" s="5"/>
      <c r="E50" s="5"/>
      <c r="F50" s="5"/>
      <c r="G50" s="33" t="s">
        <v>27</v>
      </c>
      <c r="H50" s="5"/>
      <c r="I50" s="29"/>
      <c r="J50" s="5"/>
      <c r="K50" s="6"/>
      <c r="L50" s="5"/>
      <c r="M50" s="30"/>
      <c r="N50" s="29"/>
      <c r="O50" s="5"/>
      <c r="P50" s="8">
        <v>950</v>
      </c>
      <c r="Q50" s="5"/>
      <c r="R50" s="8">
        <v>792.7</v>
      </c>
    </row>
    <row r="51" spans="1:18" ht="18.75" x14ac:dyDescent="0.3">
      <c r="A51" s="32" t="s">
        <v>28</v>
      </c>
      <c r="B51" s="5"/>
      <c r="C51" s="5"/>
      <c r="D51" s="5"/>
      <c r="E51" s="5"/>
      <c r="F51" s="5"/>
      <c r="G51" s="33" t="s">
        <v>29</v>
      </c>
      <c r="H51" s="5"/>
      <c r="I51" s="29"/>
      <c r="J51" s="5"/>
      <c r="K51" s="6"/>
      <c r="L51" s="5"/>
      <c r="M51" s="30"/>
      <c r="N51" s="29"/>
      <c r="O51" s="5"/>
      <c r="P51" s="6"/>
      <c r="Q51" s="5"/>
      <c r="R51" s="8">
        <v>7</v>
      </c>
    </row>
    <row r="52" spans="1:18" ht="18.75" x14ac:dyDescent="0.3">
      <c r="A52" s="31" t="s">
        <v>2</v>
      </c>
      <c r="B52" s="5"/>
      <c r="C52" s="5"/>
      <c r="D52" s="5"/>
      <c r="E52" s="5"/>
      <c r="F52" s="5"/>
      <c r="G52" s="5"/>
      <c r="H52" s="5"/>
      <c r="I52" s="29"/>
      <c r="J52" s="5"/>
      <c r="K52" s="6"/>
      <c r="L52" s="5"/>
      <c r="M52" s="30"/>
      <c r="N52" s="29"/>
      <c r="O52" s="5"/>
      <c r="P52" s="6"/>
      <c r="Q52" s="5"/>
      <c r="R52" s="6"/>
    </row>
    <row r="53" spans="1:18" ht="18.75" hidden="1" x14ac:dyDescent="0.3">
      <c r="A53" s="31" t="s">
        <v>30</v>
      </c>
      <c r="B53" s="5"/>
      <c r="C53" s="5"/>
      <c r="D53" s="5"/>
      <c r="E53" s="5"/>
      <c r="F53" s="5"/>
      <c r="G53" s="5"/>
      <c r="H53" s="5"/>
      <c r="I53" s="29"/>
      <c r="J53" s="5"/>
      <c r="K53" s="6"/>
      <c r="L53" s="5"/>
      <c r="M53" s="30"/>
      <c r="N53" s="29"/>
      <c r="O53" s="5"/>
      <c r="P53" s="6"/>
      <c r="Q53" s="5"/>
      <c r="R53" s="6"/>
    </row>
    <row r="54" spans="1:18" ht="18.75" hidden="1" x14ac:dyDescent="0.3">
      <c r="A54" s="31" t="s">
        <v>2</v>
      </c>
      <c r="B54" s="5"/>
      <c r="C54" s="5"/>
      <c r="D54" s="5"/>
      <c r="E54" s="5"/>
      <c r="F54" s="5"/>
      <c r="G54" s="5"/>
      <c r="H54" s="5"/>
      <c r="I54" s="29"/>
      <c r="J54" s="5"/>
      <c r="K54" s="6"/>
      <c r="L54" s="5"/>
      <c r="M54" s="30"/>
      <c r="N54" s="29"/>
      <c r="O54" s="5"/>
      <c r="P54" s="6"/>
      <c r="Q54" s="5"/>
      <c r="R54" s="6"/>
    </row>
    <row r="55" spans="1:18" ht="18.75" hidden="1" x14ac:dyDescent="0.3">
      <c r="A55" s="31" t="s">
        <v>31</v>
      </c>
      <c r="B55" s="5"/>
      <c r="C55" s="5"/>
      <c r="D55" s="5"/>
      <c r="E55" s="5"/>
      <c r="F55" s="5"/>
      <c r="G55" s="5"/>
      <c r="H55" s="5"/>
      <c r="I55" s="29"/>
      <c r="J55" s="5"/>
      <c r="K55" s="6"/>
      <c r="L55" s="5"/>
      <c r="M55" s="30"/>
      <c r="N55" s="29"/>
      <c r="O55" s="5"/>
      <c r="P55" s="6"/>
      <c r="Q55" s="5"/>
      <c r="R55" s="6"/>
    </row>
    <row r="56" spans="1:18" ht="18.75" hidden="1" x14ac:dyDescent="0.3">
      <c r="A56" s="31" t="s">
        <v>2</v>
      </c>
      <c r="B56" s="5"/>
      <c r="C56" s="5"/>
      <c r="D56" s="5"/>
      <c r="E56" s="5"/>
      <c r="F56" s="5"/>
      <c r="G56" s="5"/>
      <c r="H56" s="5"/>
      <c r="I56" s="29"/>
      <c r="J56" s="5"/>
      <c r="K56" s="6"/>
      <c r="L56" s="5"/>
      <c r="M56" s="30"/>
      <c r="N56" s="29"/>
      <c r="O56" s="5"/>
      <c r="P56" s="6"/>
      <c r="Q56" s="5"/>
      <c r="R56" s="6"/>
    </row>
    <row r="57" spans="1:18" ht="18.75" hidden="1" x14ac:dyDescent="0.3">
      <c r="A57" s="31" t="s">
        <v>32</v>
      </c>
      <c r="B57" s="5"/>
      <c r="C57" s="5"/>
      <c r="D57" s="5"/>
      <c r="E57" s="5"/>
      <c r="F57" s="5"/>
      <c r="G57" s="5"/>
      <c r="H57" s="5"/>
      <c r="I57" s="29"/>
      <c r="J57" s="5"/>
      <c r="K57" s="6"/>
      <c r="L57" s="5"/>
      <c r="M57" s="30"/>
      <c r="N57" s="29"/>
      <c r="O57" s="5"/>
      <c r="P57" s="6"/>
      <c r="Q57" s="5"/>
      <c r="R57" s="6"/>
    </row>
    <row r="58" spans="1:18" ht="18.75" hidden="1" x14ac:dyDescent="0.3">
      <c r="A58" s="31" t="s">
        <v>2</v>
      </c>
      <c r="B58" s="5"/>
      <c r="C58" s="5"/>
      <c r="D58" s="5"/>
      <c r="E58" s="5"/>
      <c r="F58" s="5"/>
      <c r="G58" s="5"/>
      <c r="H58" s="5"/>
      <c r="I58" s="29"/>
      <c r="J58" s="5"/>
      <c r="K58" s="6"/>
      <c r="L58" s="5"/>
      <c r="M58" s="30"/>
      <c r="N58" s="29"/>
      <c r="O58" s="5"/>
      <c r="P58" s="6"/>
      <c r="Q58" s="5"/>
      <c r="R58" s="6"/>
    </row>
    <row r="59" spans="1:18" ht="18.75" x14ac:dyDescent="0.3">
      <c r="A59" s="31" t="s">
        <v>33</v>
      </c>
      <c r="B59" s="5"/>
      <c r="C59" s="5"/>
      <c r="D59" s="5"/>
      <c r="E59" s="5"/>
      <c r="F59" s="5"/>
      <c r="G59" s="5"/>
      <c r="H59" s="5"/>
      <c r="I59" s="29"/>
      <c r="J59" s="5"/>
      <c r="K59" s="6"/>
      <c r="L59" s="5"/>
      <c r="M59" s="30"/>
      <c r="N59" s="29"/>
      <c r="O59" s="5"/>
      <c r="P59" s="7">
        <f>SUM(P60)</f>
        <v>844.84999999999991</v>
      </c>
      <c r="Q59" s="5"/>
      <c r="R59" s="7">
        <v>892.55</v>
      </c>
    </row>
    <row r="60" spans="1:18" ht="18.75" x14ac:dyDescent="0.3">
      <c r="A60" s="32" t="s">
        <v>33</v>
      </c>
      <c r="B60" s="5"/>
      <c r="C60" s="5"/>
      <c r="D60" s="5"/>
      <c r="E60" s="5"/>
      <c r="F60" s="5"/>
      <c r="G60" s="33" t="s">
        <v>34</v>
      </c>
      <c r="H60" s="5"/>
      <c r="I60" s="29"/>
      <c r="J60" s="5"/>
      <c r="K60" s="6"/>
      <c r="L60" s="5"/>
      <c r="M60" s="30"/>
      <c r="N60" s="29"/>
      <c r="O60" s="5"/>
      <c r="P60" s="8">
        <v>844.84999999999991</v>
      </c>
      <c r="Q60" s="5"/>
      <c r="R60" s="8">
        <v>892.55</v>
      </c>
    </row>
    <row r="61" spans="1:18" ht="15" customHeight="1" x14ac:dyDescent="0.3">
      <c r="A61" s="31" t="s">
        <v>2</v>
      </c>
      <c r="B61" s="5"/>
      <c r="C61" s="5"/>
      <c r="D61" s="5"/>
      <c r="E61" s="5"/>
      <c r="F61" s="5"/>
      <c r="G61" s="5"/>
      <c r="H61" s="5"/>
      <c r="I61" s="29"/>
      <c r="J61" s="5"/>
      <c r="K61" s="6"/>
      <c r="L61" s="5"/>
      <c r="M61" s="30"/>
      <c r="N61" s="29"/>
      <c r="O61" s="5"/>
      <c r="P61" s="6"/>
      <c r="Q61" s="5"/>
      <c r="R61" s="6"/>
    </row>
    <row r="62" spans="1:18" ht="18.75" hidden="1" x14ac:dyDescent="0.3">
      <c r="A62" s="2" t="s">
        <v>35</v>
      </c>
      <c r="B62" s="5"/>
      <c r="C62" s="5"/>
      <c r="D62" s="5"/>
      <c r="E62" s="5"/>
      <c r="F62" s="5"/>
      <c r="G62" s="5"/>
      <c r="H62" s="5"/>
      <c r="I62" s="29"/>
      <c r="J62" s="5"/>
      <c r="K62" s="6"/>
      <c r="L62" s="5"/>
      <c r="M62" s="30"/>
      <c r="N62" s="29"/>
      <c r="O62" s="5"/>
      <c r="P62" s="6"/>
      <c r="Q62" s="5"/>
      <c r="R62" s="6"/>
    </row>
    <row r="63" spans="1:18" ht="18.75" hidden="1" x14ac:dyDescent="0.3">
      <c r="A63" s="31" t="s">
        <v>2</v>
      </c>
      <c r="B63" s="5"/>
      <c r="C63" s="5"/>
      <c r="D63" s="5"/>
      <c r="E63" s="5"/>
      <c r="F63" s="5"/>
      <c r="G63" s="5"/>
      <c r="H63" s="5"/>
      <c r="I63" s="29"/>
      <c r="J63" s="5"/>
      <c r="K63" s="6"/>
      <c r="L63" s="5"/>
      <c r="M63" s="30"/>
      <c r="N63" s="29"/>
      <c r="O63" s="5"/>
      <c r="P63" s="6"/>
      <c r="Q63" s="5"/>
      <c r="R63" s="6"/>
    </row>
    <row r="64" spans="1:18" ht="18.75" hidden="1" x14ac:dyDescent="0.3">
      <c r="A64" s="31" t="s">
        <v>36</v>
      </c>
      <c r="B64" s="5"/>
      <c r="C64" s="5"/>
      <c r="D64" s="5"/>
      <c r="E64" s="5"/>
      <c r="F64" s="5"/>
      <c r="G64" s="5"/>
      <c r="H64" s="5"/>
      <c r="I64" s="29"/>
      <c r="J64" s="5"/>
      <c r="K64" s="6"/>
      <c r="L64" s="5"/>
      <c r="M64" s="30"/>
      <c r="N64" s="29"/>
      <c r="O64" s="5"/>
      <c r="P64" s="6"/>
      <c r="Q64" s="5"/>
      <c r="R64" s="6"/>
    </row>
    <row r="65" spans="1:18" ht="18.75" hidden="1" x14ac:dyDescent="0.3">
      <c r="A65" s="31" t="s">
        <v>2</v>
      </c>
      <c r="B65" s="5"/>
      <c r="C65" s="5"/>
      <c r="D65" s="5"/>
      <c r="E65" s="5"/>
      <c r="F65" s="5"/>
      <c r="G65" s="5"/>
      <c r="H65" s="5"/>
      <c r="I65" s="29"/>
      <c r="J65" s="5"/>
      <c r="K65" s="6"/>
      <c r="L65" s="5"/>
      <c r="M65" s="30"/>
      <c r="N65" s="29"/>
      <c r="O65" s="5"/>
      <c r="P65" s="6"/>
      <c r="Q65" s="5"/>
      <c r="R65" s="6"/>
    </row>
    <row r="66" spans="1:18" ht="18.75" x14ac:dyDescent="0.3">
      <c r="A66" s="31" t="s">
        <v>2</v>
      </c>
      <c r="B66" s="5"/>
      <c r="C66" s="5"/>
      <c r="D66" s="5"/>
      <c r="E66" s="5"/>
      <c r="F66" s="5"/>
      <c r="G66" s="5"/>
      <c r="H66" s="5"/>
      <c r="I66" s="29"/>
      <c r="J66" s="5"/>
      <c r="K66" s="6"/>
      <c r="L66" s="5"/>
      <c r="M66" s="30"/>
      <c r="N66" s="29"/>
      <c r="O66" s="5"/>
      <c r="P66" s="6"/>
      <c r="Q66" s="5"/>
      <c r="R66" s="6"/>
    </row>
    <row r="67" spans="1:18" ht="18.75" x14ac:dyDescent="0.3">
      <c r="A67" s="2" t="s">
        <v>122</v>
      </c>
      <c r="B67" s="5"/>
      <c r="C67" s="5"/>
      <c r="D67" s="5"/>
      <c r="E67" s="5"/>
      <c r="F67" s="5"/>
      <c r="G67" s="5"/>
      <c r="H67" s="5"/>
      <c r="I67" s="29"/>
      <c r="J67" s="5"/>
      <c r="K67" s="6"/>
      <c r="L67" s="5"/>
      <c r="M67" s="30"/>
      <c r="N67" s="29"/>
      <c r="O67" s="5"/>
      <c r="P67" s="4">
        <f>SUM(P47+P26)</f>
        <v>26588.75</v>
      </c>
      <c r="Q67" s="5"/>
      <c r="R67" s="4">
        <v>26239.500000000007</v>
      </c>
    </row>
    <row r="68" spans="1:18" ht="18.75" x14ac:dyDescent="0.3">
      <c r="A68" s="31" t="s">
        <v>2</v>
      </c>
      <c r="B68" s="5"/>
      <c r="C68" s="5"/>
      <c r="D68" s="5"/>
      <c r="E68" s="5"/>
      <c r="F68" s="5"/>
      <c r="G68" s="5"/>
      <c r="H68" s="5"/>
      <c r="I68" s="29"/>
      <c r="J68" s="5"/>
      <c r="K68" s="6"/>
      <c r="L68" s="5"/>
      <c r="M68" s="30"/>
      <c r="N68" s="29"/>
      <c r="O68" s="5"/>
      <c r="P68" s="6"/>
      <c r="Q68" s="5"/>
      <c r="R68" s="6"/>
    </row>
    <row r="69" spans="1:18" ht="18.75" x14ac:dyDescent="0.3">
      <c r="A69" s="2" t="s">
        <v>112</v>
      </c>
      <c r="B69" s="3"/>
      <c r="C69" s="5"/>
      <c r="D69" s="5"/>
      <c r="E69" s="5"/>
      <c r="F69" s="5"/>
      <c r="G69" s="5"/>
      <c r="H69" s="5"/>
      <c r="I69" s="29"/>
      <c r="J69" s="5"/>
      <c r="K69" s="6"/>
      <c r="L69" s="5"/>
      <c r="M69" s="30"/>
      <c r="N69" s="29"/>
      <c r="O69" s="5"/>
      <c r="P69" s="6"/>
      <c r="Q69" s="5"/>
      <c r="R69" s="6"/>
    </row>
    <row r="70" spans="1:18" ht="18.75" x14ac:dyDescent="0.3">
      <c r="A70" s="2" t="s">
        <v>98</v>
      </c>
      <c r="B70" s="3"/>
      <c r="C70" s="5"/>
      <c r="D70" s="5"/>
      <c r="E70" s="5"/>
      <c r="F70" s="5"/>
      <c r="G70" s="5"/>
      <c r="H70" s="5"/>
      <c r="I70" s="29"/>
      <c r="J70" s="5"/>
      <c r="K70" s="6"/>
      <c r="L70" s="5"/>
      <c r="M70" s="30"/>
      <c r="N70" s="29"/>
      <c r="O70" s="5"/>
      <c r="P70" s="6"/>
      <c r="Q70" s="5"/>
      <c r="R70" s="6"/>
    </row>
    <row r="71" spans="1:18" ht="18.75" x14ac:dyDescent="0.3">
      <c r="A71" s="31" t="s">
        <v>2</v>
      </c>
      <c r="B71" s="5"/>
      <c r="C71" s="5"/>
      <c r="D71" s="5"/>
      <c r="E71" s="5"/>
      <c r="F71" s="5"/>
      <c r="G71" s="5"/>
      <c r="H71" s="5"/>
      <c r="I71" s="29"/>
      <c r="J71" s="5"/>
      <c r="K71" s="6"/>
      <c r="L71" s="5"/>
      <c r="M71" s="30"/>
      <c r="N71" s="29"/>
      <c r="O71" s="5"/>
      <c r="P71" s="6"/>
      <c r="Q71" s="5"/>
      <c r="R71" s="6"/>
    </row>
    <row r="72" spans="1:18" ht="18.75" x14ac:dyDescent="0.3">
      <c r="A72" s="2" t="s">
        <v>44</v>
      </c>
      <c r="B72" s="5"/>
      <c r="C72" s="5"/>
      <c r="D72" s="5"/>
      <c r="E72" s="5"/>
      <c r="F72" s="5"/>
      <c r="G72" s="5"/>
      <c r="H72" s="5"/>
      <c r="I72" s="29"/>
      <c r="J72" s="5"/>
      <c r="K72" s="6"/>
      <c r="L72" s="5"/>
      <c r="M72" s="30"/>
      <c r="N72" s="29"/>
      <c r="O72" s="5"/>
      <c r="P72" s="4">
        <f>SUM(P74+P77+P91+P94+P100)</f>
        <v>-2501.3500000000004</v>
      </c>
      <c r="Q72" s="5"/>
      <c r="R72" s="4">
        <f>SUM(R77+R80+R91+R94+R97+R100+R105)</f>
        <v>-4073.5</v>
      </c>
    </row>
    <row r="73" spans="1:18" ht="18.75" x14ac:dyDescent="0.3">
      <c r="A73" s="31" t="s">
        <v>2</v>
      </c>
      <c r="B73" s="5"/>
      <c r="C73" s="5"/>
      <c r="D73" s="5"/>
      <c r="E73" s="5"/>
      <c r="F73" s="5"/>
      <c r="G73" s="5"/>
      <c r="H73" s="5"/>
      <c r="I73" s="29"/>
      <c r="J73" s="5"/>
      <c r="K73" s="6"/>
      <c r="L73" s="5"/>
      <c r="M73" s="30"/>
      <c r="N73" s="29"/>
      <c r="O73" s="5"/>
      <c r="P73" s="6"/>
      <c r="Q73" s="5"/>
      <c r="R73" s="6"/>
    </row>
    <row r="74" spans="1:18" ht="18.75" x14ac:dyDescent="0.3">
      <c r="A74" s="31" t="s">
        <v>45</v>
      </c>
      <c r="B74" s="5"/>
      <c r="C74" s="5"/>
      <c r="D74" s="5"/>
      <c r="E74" s="5"/>
      <c r="F74" s="5"/>
      <c r="G74" s="5"/>
      <c r="H74" s="5"/>
      <c r="I74" s="29"/>
      <c r="J74" s="5"/>
      <c r="K74" s="6"/>
      <c r="L74" s="5"/>
      <c r="M74" s="30"/>
      <c r="N74" s="29"/>
      <c r="O74" s="5"/>
      <c r="P74" s="7">
        <v>-1065.4000000000001</v>
      </c>
      <c r="Q74" s="5"/>
      <c r="R74" s="6"/>
    </row>
    <row r="75" spans="1:18" ht="18.75" x14ac:dyDescent="0.3">
      <c r="A75" s="32" t="s">
        <v>46</v>
      </c>
      <c r="B75" s="5"/>
      <c r="C75" s="5"/>
      <c r="D75" s="5"/>
      <c r="E75" s="5"/>
      <c r="F75" s="5"/>
      <c r="G75" s="33" t="s">
        <v>47</v>
      </c>
      <c r="H75" s="5"/>
      <c r="I75" s="29"/>
      <c r="J75" s="5"/>
      <c r="K75" s="6"/>
      <c r="L75" s="5"/>
      <c r="M75" s="30"/>
      <c r="N75" s="29"/>
      <c r="O75" s="5"/>
      <c r="P75" s="8">
        <v>-1065.4000000000001</v>
      </c>
      <c r="Q75" s="5"/>
      <c r="R75" s="6"/>
    </row>
    <row r="76" spans="1:18" ht="18.75" x14ac:dyDescent="0.3">
      <c r="A76" s="31" t="s">
        <v>2</v>
      </c>
      <c r="B76" s="5"/>
      <c r="C76" s="5"/>
      <c r="D76" s="5"/>
      <c r="E76" s="5"/>
      <c r="F76" s="5"/>
      <c r="G76" s="5"/>
      <c r="H76" s="5"/>
      <c r="I76" s="29"/>
      <c r="J76" s="5"/>
      <c r="K76" s="6"/>
      <c r="L76" s="5"/>
      <c r="M76" s="30"/>
      <c r="N76" s="29"/>
      <c r="O76" s="5"/>
      <c r="P76" s="6"/>
      <c r="Q76" s="5"/>
      <c r="R76" s="6"/>
    </row>
    <row r="77" spans="1:18" ht="18.75" x14ac:dyDescent="0.3">
      <c r="A77" s="31" t="s">
        <v>48</v>
      </c>
      <c r="B77" s="5"/>
      <c r="C77" s="5"/>
      <c r="D77" s="5"/>
      <c r="E77" s="5"/>
      <c r="F77" s="5"/>
      <c r="G77" s="5"/>
      <c r="H77" s="5"/>
      <c r="I77" s="29"/>
      <c r="J77" s="5"/>
      <c r="K77" s="6"/>
      <c r="L77" s="5"/>
      <c r="M77" s="30"/>
      <c r="N77" s="29"/>
      <c r="O77" s="5"/>
      <c r="P77" s="7">
        <v>-603.45000000000005</v>
      </c>
      <c r="Q77" s="5"/>
      <c r="R77" s="7">
        <v>-1003.1</v>
      </c>
    </row>
    <row r="78" spans="1:18" ht="18.75" x14ac:dyDescent="0.3">
      <c r="A78" s="32" t="s">
        <v>49</v>
      </c>
      <c r="B78" s="5"/>
      <c r="C78" s="5"/>
      <c r="D78" s="5"/>
      <c r="E78" s="5"/>
      <c r="F78" s="5"/>
      <c r="G78" s="33" t="s">
        <v>50</v>
      </c>
      <c r="H78" s="5"/>
      <c r="I78" s="29"/>
      <c r="J78" s="5"/>
      <c r="K78" s="6"/>
      <c r="L78" s="5"/>
      <c r="M78" s="30"/>
      <c r="N78" s="29"/>
      <c r="O78" s="5"/>
      <c r="P78" s="8">
        <v>-603.45000000000005</v>
      </c>
      <c r="Q78" s="5"/>
      <c r="R78" s="8">
        <v>-1003.1</v>
      </c>
    </row>
    <row r="79" spans="1:18" ht="18.75" x14ac:dyDescent="0.3">
      <c r="A79" s="31" t="s">
        <v>2</v>
      </c>
      <c r="B79" s="5"/>
      <c r="C79" s="5"/>
      <c r="D79" s="5"/>
      <c r="E79" s="5"/>
      <c r="F79" s="5"/>
      <c r="G79" s="5"/>
      <c r="H79" s="5"/>
      <c r="I79" s="29"/>
      <c r="J79" s="5"/>
      <c r="K79" s="6"/>
      <c r="L79" s="5"/>
      <c r="M79" s="30"/>
      <c r="N79" s="29"/>
      <c r="O79" s="5"/>
      <c r="P79" s="6"/>
      <c r="Q79" s="5"/>
      <c r="R79" s="6"/>
    </row>
    <row r="80" spans="1:18" ht="18.75" x14ac:dyDescent="0.3">
      <c r="A80" s="31" t="s">
        <v>51</v>
      </c>
      <c r="B80" s="5"/>
      <c r="C80" s="5"/>
      <c r="D80" s="5"/>
      <c r="E80" s="5"/>
      <c r="F80" s="5"/>
      <c r="G80" s="5"/>
      <c r="H80" s="5"/>
      <c r="I80" s="29"/>
      <c r="J80" s="5"/>
      <c r="K80" s="6"/>
      <c r="L80" s="5"/>
      <c r="M80" s="30"/>
      <c r="N80" s="29"/>
      <c r="O80" s="5"/>
      <c r="P80" s="6"/>
      <c r="Q80" s="5"/>
      <c r="R80" s="7">
        <v>-285</v>
      </c>
    </row>
    <row r="81" spans="1:18" ht="18.75" x14ac:dyDescent="0.3">
      <c r="A81" s="32" t="s">
        <v>52</v>
      </c>
      <c r="B81" s="5"/>
      <c r="C81" s="5"/>
      <c r="D81" s="5"/>
      <c r="E81" s="5"/>
      <c r="F81" s="5"/>
      <c r="G81" s="33" t="s">
        <v>53</v>
      </c>
      <c r="H81" s="5"/>
      <c r="I81" s="29"/>
      <c r="J81" s="5"/>
      <c r="K81" s="6"/>
      <c r="L81" s="5"/>
      <c r="M81" s="30"/>
      <c r="N81" s="29"/>
      <c r="O81" s="5"/>
      <c r="P81" s="6"/>
      <c r="Q81" s="5"/>
      <c r="R81" s="8">
        <v>-285</v>
      </c>
    </row>
    <row r="82" spans="1:18" ht="18.75" hidden="1" x14ac:dyDescent="0.3">
      <c r="A82" s="31" t="s">
        <v>2</v>
      </c>
      <c r="B82" s="5"/>
      <c r="C82" s="5"/>
      <c r="D82" s="5"/>
      <c r="E82" s="5"/>
      <c r="F82" s="5"/>
      <c r="G82" s="5"/>
      <c r="H82" s="5"/>
      <c r="I82" s="29"/>
      <c r="J82" s="5"/>
      <c r="K82" s="6"/>
      <c r="L82" s="5"/>
      <c r="M82" s="30"/>
      <c r="N82" s="29"/>
      <c r="O82" s="5"/>
      <c r="P82" s="6"/>
      <c r="Q82" s="5"/>
      <c r="R82" s="6"/>
    </row>
    <row r="83" spans="1:18" ht="18.75" hidden="1" x14ac:dyDescent="0.3">
      <c r="A83" s="31" t="s">
        <v>54</v>
      </c>
      <c r="B83" s="5"/>
      <c r="C83" s="5"/>
      <c r="D83" s="5"/>
      <c r="E83" s="5"/>
      <c r="F83" s="5"/>
      <c r="G83" s="5"/>
      <c r="H83" s="5"/>
      <c r="I83" s="29"/>
      <c r="J83" s="5"/>
      <c r="K83" s="6"/>
      <c r="L83" s="5"/>
      <c r="M83" s="30"/>
      <c r="N83" s="29"/>
      <c r="O83" s="5"/>
      <c r="P83" s="6"/>
      <c r="Q83" s="5"/>
      <c r="R83" s="6"/>
    </row>
    <row r="84" spans="1:18" ht="18.75" hidden="1" x14ac:dyDescent="0.3">
      <c r="A84" s="31" t="s">
        <v>2</v>
      </c>
      <c r="B84" s="5"/>
      <c r="C84" s="5"/>
      <c r="D84" s="5"/>
      <c r="E84" s="5"/>
      <c r="F84" s="5"/>
      <c r="G84" s="5"/>
      <c r="H84" s="5"/>
      <c r="I84" s="29"/>
      <c r="J84" s="5"/>
      <c r="K84" s="6"/>
      <c r="L84" s="5"/>
      <c r="M84" s="30"/>
      <c r="N84" s="29"/>
      <c r="O84" s="5"/>
      <c r="P84" s="6"/>
      <c r="Q84" s="5"/>
      <c r="R84" s="6"/>
    </row>
    <row r="85" spans="1:18" ht="18.75" hidden="1" x14ac:dyDescent="0.3">
      <c r="A85" s="31" t="s">
        <v>55</v>
      </c>
      <c r="B85" s="5"/>
      <c r="C85" s="5"/>
      <c r="D85" s="5"/>
      <c r="E85" s="5"/>
      <c r="F85" s="5"/>
      <c r="G85" s="5"/>
      <c r="H85" s="5"/>
      <c r="I85" s="29"/>
      <c r="J85" s="5"/>
      <c r="K85" s="6"/>
      <c r="L85" s="5"/>
      <c r="M85" s="30"/>
      <c r="N85" s="29"/>
      <c r="O85" s="5"/>
      <c r="P85" s="6"/>
      <c r="Q85" s="5"/>
      <c r="R85" s="6"/>
    </row>
    <row r="86" spans="1:18" ht="18.75" hidden="1" x14ac:dyDescent="0.3">
      <c r="A86" s="31" t="s">
        <v>2</v>
      </c>
      <c r="B86" s="5"/>
      <c r="C86" s="5"/>
      <c r="D86" s="5"/>
      <c r="E86" s="5"/>
      <c r="F86" s="5"/>
      <c r="G86" s="5"/>
      <c r="H86" s="5"/>
      <c r="I86" s="29"/>
      <c r="J86" s="5"/>
      <c r="K86" s="6"/>
      <c r="L86" s="5"/>
      <c r="M86" s="30"/>
      <c r="N86" s="29"/>
      <c r="O86" s="5"/>
      <c r="P86" s="6"/>
      <c r="Q86" s="5"/>
      <c r="R86" s="6"/>
    </row>
    <row r="87" spans="1:18" ht="18.75" hidden="1" x14ac:dyDescent="0.3">
      <c r="A87" s="31" t="s">
        <v>56</v>
      </c>
      <c r="B87" s="5"/>
      <c r="C87" s="5"/>
      <c r="D87" s="5"/>
      <c r="E87" s="5"/>
      <c r="F87" s="5"/>
      <c r="G87" s="5"/>
      <c r="H87" s="5"/>
      <c r="I87" s="29"/>
      <c r="J87" s="5"/>
      <c r="K87" s="6"/>
      <c r="L87" s="5"/>
      <c r="M87" s="30"/>
      <c r="N87" s="29"/>
      <c r="O87" s="5"/>
      <c r="P87" s="6"/>
      <c r="Q87" s="5"/>
      <c r="R87" s="6"/>
    </row>
    <row r="88" spans="1:18" ht="18.75" hidden="1" x14ac:dyDescent="0.3">
      <c r="A88" s="31" t="s">
        <v>2</v>
      </c>
      <c r="B88" s="5"/>
      <c r="C88" s="5"/>
      <c r="D88" s="5"/>
      <c r="E88" s="5"/>
      <c r="F88" s="5"/>
      <c r="G88" s="5"/>
      <c r="H88" s="5"/>
      <c r="I88" s="29"/>
      <c r="J88" s="5"/>
      <c r="K88" s="6"/>
      <c r="L88" s="5"/>
      <c r="M88" s="30"/>
      <c r="N88" s="29"/>
      <c r="O88" s="5"/>
      <c r="P88" s="6"/>
      <c r="Q88" s="5"/>
      <c r="R88" s="6"/>
    </row>
    <row r="89" spans="1:18" ht="18.75" hidden="1" x14ac:dyDescent="0.3">
      <c r="A89" s="31" t="s">
        <v>57</v>
      </c>
      <c r="B89" s="5"/>
      <c r="C89" s="5"/>
      <c r="D89" s="5"/>
      <c r="E89" s="5"/>
      <c r="F89" s="5"/>
      <c r="G89" s="5"/>
      <c r="H89" s="5"/>
      <c r="I89" s="29"/>
      <c r="J89" s="5"/>
      <c r="K89" s="6"/>
      <c r="L89" s="5"/>
      <c r="M89" s="30"/>
      <c r="N89" s="29"/>
      <c r="O89" s="5"/>
      <c r="P89" s="6"/>
      <c r="Q89" s="5"/>
      <c r="R89" s="6"/>
    </row>
    <row r="90" spans="1:18" ht="18.75" x14ac:dyDescent="0.3">
      <c r="A90" s="31" t="s">
        <v>2</v>
      </c>
      <c r="B90" s="5"/>
      <c r="C90" s="5"/>
      <c r="D90" s="5"/>
      <c r="E90" s="5"/>
      <c r="F90" s="5"/>
      <c r="G90" s="5"/>
      <c r="H90" s="5"/>
      <c r="I90" s="29"/>
      <c r="J90" s="5"/>
      <c r="K90" s="6"/>
      <c r="L90" s="5"/>
      <c r="M90" s="30"/>
      <c r="N90" s="29"/>
      <c r="O90" s="5"/>
      <c r="P90" s="6"/>
      <c r="Q90" s="5"/>
      <c r="R90" s="6"/>
    </row>
    <row r="91" spans="1:18" ht="18.75" x14ac:dyDescent="0.3">
      <c r="A91" s="31" t="s">
        <v>58</v>
      </c>
      <c r="B91" s="5"/>
      <c r="C91" s="5"/>
      <c r="D91" s="5"/>
      <c r="E91" s="5"/>
      <c r="F91" s="5"/>
      <c r="G91" s="5"/>
      <c r="H91" s="5"/>
      <c r="I91" s="29"/>
      <c r="J91" s="5"/>
      <c r="K91" s="6"/>
      <c r="L91" s="5"/>
      <c r="M91" s="30"/>
      <c r="N91" s="29"/>
      <c r="O91" s="5"/>
      <c r="P91" s="7">
        <v>-518</v>
      </c>
      <c r="Q91" s="5"/>
      <c r="R91" s="7">
        <v>-346</v>
      </c>
    </row>
    <row r="92" spans="1:18" ht="18.75" x14ac:dyDescent="0.3">
      <c r="A92" s="32" t="s">
        <v>59</v>
      </c>
      <c r="B92" s="5"/>
      <c r="C92" s="5"/>
      <c r="D92" s="5"/>
      <c r="E92" s="5"/>
      <c r="F92" s="5"/>
      <c r="G92" s="33" t="s">
        <v>60</v>
      </c>
      <c r="H92" s="5"/>
      <c r="I92" s="29"/>
      <c r="J92" s="5"/>
      <c r="K92" s="6"/>
      <c r="L92" s="5"/>
      <c r="M92" s="30"/>
      <c r="N92" s="29"/>
      <c r="O92" s="5"/>
      <c r="P92" s="8">
        <v>-518</v>
      </c>
      <c r="Q92" s="5"/>
      <c r="R92" s="8">
        <v>-346</v>
      </c>
    </row>
    <row r="93" spans="1:18" ht="18.75" x14ac:dyDescent="0.3">
      <c r="A93" s="31" t="s">
        <v>2</v>
      </c>
      <c r="B93" s="5"/>
      <c r="C93" s="5"/>
      <c r="D93" s="5"/>
      <c r="E93" s="5"/>
      <c r="F93" s="5"/>
      <c r="G93" s="5"/>
      <c r="H93" s="5"/>
      <c r="I93" s="29"/>
      <c r="J93" s="5"/>
      <c r="K93" s="6"/>
      <c r="L93" s="5"/>
      <c r="M93" s="30"/>
      <c r="N93" s="29"/>
      <c r="O93" s="5"/>
      <c r="P93" s="6"/>
      <c r="Q93" s="5"/>
      <c r="R93" s="6"/>
    </row>
    <row r="94" spans="1:18" ht="18.75" x14ac:dyDescent="0.3">
      <c r="A94" s="31" t="s">
        <v>61</v>
      </c>
      <c r="B94" s="5"/>
      <c r="C94" s="5"/>
      <c r="D94" s="5"/>
      <c r="E94" s="5"/>
      <c r="F94" s="5"/>
      <c r="G94" s="5"/>
      <c r="H94" s="5"/>
      <c r="I94" s="29"/>
      <c r="J94" s="5"/>
      <c r="K94" s="6"/>
      <c r="L94" s="5"/>
      <c r="M94" s="30"/>
      <c r="N94" s="29"/>
      <c r="O94" s="5"/>
      <c r="P94" s="7">
        <v>-199</v>
      </c>
      <c r="Q94" s="5"/>
      <c r="R94" s="7">
        <v>-209</v>
      </c>
    </row>
    <row r="95" spans="1:18" ht="18.75" x14ac:dyDescent="0.3">
      <c r="A95" s="32" t="s">
        <v>62</v>
      </c>
      <c r="B95" s="5"/>
      <c r="C95" s="5"/>
      <c r="D95" s="5"/>
      <c r="E95" s="5"/>
      <c r="F95" s="5"/>
      <c r="G95" s="33" t="s">
        <v>63</v>
      </c>
      <c r="H95" s="5"/>
      <c r="I95" s="29"/>
      <c r="J95" s="5"/>
      <c r="K95" s="6"/>
      <c r="L95" s="5"/>
      <c r="M95" s="30"/>
      <c r="N95" s="29"/>
      <c r="O95" s="5"/>
      <c r="P95" s="8">
        <v>-199</v>
      </c>
      <c r="Q95" s="5"/>
      <c r="R95" s="8">
        <v>-209</v>
      </c>
    </row>
    <row r="96" spans="1:18" ht="18.75" x14ac:dyDescent="0.3">
      <c r="A96" s="31" t="s">
        <v>2</v>
      </c>
      <c r="B96" s="5"/>
      <c r="C96" s="5"/>
      <c r="D96" s="5"/>
      <c r="E96" s="5"/>
      <c r="F96" s="5"/>
      <c r="G96" s="5"/>
      <c r="H96" s="5"/>
      <c r="I96" s="29"/>
      <c r="J96" s="5"/>
      <c r="K96" s="6"/>
      <c r="L96" s="5"/>
      <c r="M96" s="30"/>
      <c r="N96" s="29"/>
      <c r="O96" s="5"/>
      <c r="P96" s="6"/>
      <c r="Q96" s="5"/>
      <c r="R96" s="6"/>
    </row>
    <row r="97" spans="1:18" ht="18.75" x14ac:dyDescent="0.3">
      <c r="A97" s="31" t="s">
        <v>64</v>
      </c>
      <c r="B97" s="5"/>
      <c r="C97" s="5"/>
      <c r="D97" s="5"/>
      <c r="E97" s="5"/>
      <c r="F97" s="5"/>
      <c r="G97" s="5"/>
      <c r="H97" s="5"/>
      <c r="I97" s="29"/>
      <c r="J97" s="5"/>
      <c r="K97" s="6"/>
      <c r="L97" s="5"/>
      <c r="M97" s="30"/>
      <c r="N97" s="29"/>
      <c r="O97" s="5"/>
      <c r="P97" s="6"/>
      <c r="Q97" s="5"/>
      <c r="R97" s="7">
        <v>-34.5</v>
      </c>
    </row>
    <row r="98" spans="1:18" ht="18.75" x14ac:dyDescent="0.3">
      <c r="A98" s="32" t="s">
        <v>133</v>
      </c>
      <c r="B98" s="5"/>
      <c r="C98" s="5"/>
      <c r="D98" s="5"/>
      <c r="E98" s="5"/>
      <c r="F98" s="5"/>
      <c r="G98" s="33" t="s">
        <v>65</v>
      </c>
      <c r="H98" s="5"/>
      <c r="I98" s="29"/>
      <c r="J98" s="5"/>
      <c r="K98" s="6"/>
      <c r="L98" s="5"/>
      <c r="M98" s="30"/>
      <c r="N98" s="29"/>
      <c r="O98" s="5"/>
      <c r="P98" s="6"/>
      <c r="Q98" s="5"/>
      <c r="R98" s="8">
        <v>-34.5</v>
      </c>
    </row>
    <row r="99" spans="1:18" ht="18.75" x14ac:dyDescent="0.3">
      <c r="A99" s="31" t="s">
        <v>2</v>
      </c>
      <c r="B99" s="5"/>
      <c r="C99" s="5"/>
      <c r="D99" s="5"/>
      <c r="E99" s="5"/>
      <c r="F99" s="5"/>
      <c r="G99" s="5"/>
      <c r="H99" s="5"/>
      <c r="I99" s="29"/>
      <c r="J99" s="5"/>
      <c r="K99" s="6"/>
      <c r="L99" s="5"/>
      <c r="M99" s="30"/>
      <c r="N99" s="29"/>
      <c r="O99" s="5"/>
      <c r="P99" s="6"/>
      <c r="Q99" s="5"/>
      <c r="R99" s="6"/>
    </row>
    <row r="100" spans="1:18" ht="18.75" x14ac:dyDescent="0.3">
      <c r="A100" s="31" t="s">
        <v>66</v>
      </c>
      <c r="B100" s="5"/>
      <c r="C100" s="5"/>
      <c r="D100" s="5"/>
      <c r="E100" s="5"/>
      <c r="F100" s="5"/>
      <c r="G100" s="5"/>
      <c r="H100" s="5"/>
      <c r="I100" s="29"/>
      <c r="J100" s="5"/>
      <c r="K100" s="6"/>
      <c r="L100" s="5"/>
      <c r="M100" s="30"/>
      <c r="N100" s="29"/>
      <c r="O100" s="5"/>
      <c r="P100" s="7">
        <v>-115.5</v>
      </c>
      <c r="Q100" s="5"/>
      <c r="R100" s="7">
        <v>-100.4</v>
      </c>
    </row>
    <row r="101" spans="1:18" ht="18.75" x14ac:dyDescent="0.3">
      <c r="A101" s="32" t="s">
        <v>132</v>
      </c>
      <c r="B101" s="5"/>
      <c r="C101" s="5"/>
      <c r="D101" s="5"/>
      <c r="E101" s="5"/>
      <c r="F101" s="5"/>
      <c r="G101" s="33" t="s">
        <v>67</v>
      </c>
      <c r="H101" s="5"/>
      <c r="I101" s="29"/>
      <c r="J101" s="5"/>
      <c r="K101" s="6"/>
      <c r="L101" s="5"/>
      <c r="M101" s="30"/>
      <c r="N101" s="29"/>
      <c r="O101" s="5"/>
      <c r="P101" s="8">
        <v>-115.5</v>
      </c>
      <c r="Q101" s="5"/>
      <c r="R101" s="8">
        <v>-100.4</v>
      </c>
    </row>
    <row r="102" spans="1:18" ht="18.75" x14ac:dyDescent="0.3">
      <c r="A102" s="31" t="s">
        <v>2</v>
      </c>
      <c r="B102" s="5"/>
      <c r="C102" s="5"/>
      <c r="D102" s="5"/>
      <c r="E102" s="5"/>
      <c r="F102" s="5"/>
      <c r="G102" s="5"/>
      <c r="H102" s="5"/>
      <c r="I102" s="29"/>
      <c r="J102" s="5"/>
      <c r="K102" s="6"/>
      <c r="L102" s="5"/>
      <c r="M102" s="30"/>
      <c r="N102" s="29"/>
      <c r="O102" s="5"/>
      <c r="P102" s="6"/>
      <c r="Q102" s="5"/>
      <c r="R102" s="6"/>
    </row>
    <row r="103" spans="1:18" ht="18.75" x14ac:dyDescent="0.3">
      <c r="A103" s="31" t="s">
        <v>68</v>
      </c>
      <c r="B103" s="5"/>
      <c r="C103" s="5"/>
      <c r="D103" s="5"/>
      <c r="E103" s="5"/>
      <c r="F103" s="5"/>
      <c r="G103" s="5"/>
      <c r="H103" s="5"/>
      <c r="I103" s="29"/>
      <c r="J103" s="5"/>
      <c r="K103" s="6"/>
      <c r="L103" s="5"/>
      <c r="M103" s="30"/>
      <c r="N103" s="29"/>
      <c r="O103" s="5"/>
      <c r="P103" s="6"/>
      <c r="Q103" s="5"/>
      <c r="R103" s="6"/>
    </row>
    <row r="104" spans="1:18" ht="18.75" x14ac:dyDescent="0.3">
      <c r="A104" s="31" t="s">
        <v>2</v>
      </c>
      <c r="B104" s="5"/>
      <c r="C104" s="5"/>
      <c r="D104" s="5"/>
      <c r="E104" s="5"/>
      <c r="F104" s="5"/>
      <c r="G104" s="5"/>
      <c r="H104" s="5"/>
      <c r="I104" s="29"/>
      <c r="J104" s="5"/>
      <c r="K104" s="6"/>
      <c r="L104" s="5"/>
      <c r="M104" s="30"/>
      <c r="N104" s="29"/>
      <c r="O104" s="5"/>
      <c r="P104" s="6"/>
      <c r="Q104" s="5"/>
      <c r="R104" s="6"/>
    </row>
    <row r="105" spans="1:18" ht="18.75" x14ac:dyDescent="0.3">
      <c r="A105" s="31" t="s">
        <v>69</v>
      </c>
      <c r="B105" s="5"/>
      <c r="C105" s="5"/>
      <c r="D105" s="5"/>
      <c r="E105" s="5"/>
      <c r="F105" s="5"/>
      <c r="G105" s="5"/>
      <c r="H105" s="5"/>
      <c r="I105" s="29"/>
      <c r="J105" s="5"/>
      <c r="K105" s="6"/>
      <c r="L105" s="5"/>
      <c r="M105" s="30"/>
      <c r="N105" s="29"/>
      <c r="O105" s="5"/>
      <c r="P105" s="34">
        <f>SUM(P106)</f>
        <v>0</v>
      </c>
      <c r="Q105" s="5"/>
      <c r="R105" s="7">
        <v>-2095.5</v>
      </c>
    </row>
    <row r="106" spans="1:18" ht="18.75" x14ac:dyDescent="0.3">
      <c r="A106" s="32" t="s">
        <v>70</v>
      </c>
      <c r="B106" s="5"/>
      <c r="C106" s="5"/>
      <c r="D106" s="5"/>
      <c r="E106" s="5"/>
      <c r="F106" s="5"/>
      <c r="G106" s="33" t="s">
        <v>71</v>
      </c>
      <c r="H106" s="5"/>
      <c r="I106" s="29"/>
      <c r="J106" s="5"/>
      <c r="K106" s="6"/>
      <c r="L106" s="5"/>
      <c r="M106" s="30"/>
      <c r="N106" s="29"/>
      <c r="O106" s="5"/>
      <c r="P106" s="35"/>
      <c r="Q106" s="5"/>
      <c r="R106" s="8">
        <v>-2095.5</v>
      </c>
    </row>
    <row r="107" spans="1:18" ht="18.75" x14ac:dyDescent="0.3">
      <c r="A107" s="31" t="s">
        <v>2</v>
      </c>
      <c r="B107" s="5"/>
      <c r="C107" s="5"/>
      <c r="D107" s="5"/>
      <c r="E107" s="5"/>
      <c r="F107" s="5"/>
      <c r="G107" s="5"/>
      <c r="H107" s="5"/>
      <c r="I107" s="29"/>
      <c r="J107" s="5"/>
      <c r="K107" s="6"/>
      <c r="L107" s="5"/>
      <c r="M107" s="30"/>
      <c r="N107" s="29"/>
      <c r="O107" s="5"/>
      <c r="P107" s="6"/>
      <c r="Q107" s="5"/>
      <c r="R107" s="6"/>
    </row>
    <row r="108" spans="1:18" ht="18.75" x14ac:dyDescent="0.3">
      <c r="A108" s="2" t="s">
        <v>72</v>
      </c>
      <c r="B108" s="5"/>
      <c r="C108" s="5"/>
      <c r="D108" s="5"/>
      <c r="E108" s="5"/>
      <c r="F108" s="5"/>
      <c r="G108" s="5"/>
      <c r="H108" s="5"/>
      <c r="I108" s="29"/>
      <c r="J108" s="5"/>
      <c r="K108" s="6"/>
      <c r="L108" s="5"/>
      <c r="M108" s="30"/>
      <c r="N108" s="29"/>
      <c r="O108" s="5"/>
      <c r="P108" s="4">
        <f>SUM(P110+P123)</f>
        <v>-7220.51</v>
      </c>
      <c r="Q108" s="5"/>
      <c r="R108" s="4">
        <v>-107.8</v>
      </c>
    </row>
    <row r="109" spans="1:18" ht="18.75" x14ac:dyDescent="0.3">
      <c r="A109" s="31" t="s">
        <v>2</v>
      </c>
      <c r="B109" s="5"/>
      <c r="C109" s="5"/>
      <c r="D109" s="5"/>
      <c r="E109" s="5"/>
      <c r="F109" s="5"/>
      <c r="G109" s="5"/>
      <c r="H109" s="5"/>
      <c r="I109" s="29"/>
      <c r="J109" s="5"/>
      <c r="K109" s="6"/>
      <c r="L109" s="5"/>
      <c r="M109" s="30"/>
      <c r="N109" s="29"/>
      <c r="O109" s="5"/>
      <c r="P109" s="6"/>
      <c r="Q109" s="5"/>
      <c r="R109" s="6"/>
    </row>
    <row r="110" spans="1:18" ht="18.75" x14ac:dyDescent="0.3">
      <c r="A110" s="31" t="s">
        <v>25</v>
      </c>
      <c r="B110" s="5"/>
      <c r="C110" s="5"/>
      <c r="D110" s="5"/>
      <c r="E110" s="5"/>
      <c r="F110" s="5"/>
      <c r="G110" s="5"/>
      <c r="H110" s="5"/>
      <c r="I110" s="29"/>
      <c r="J110" s="5"/>
      <c r="K110" s="6"/>
      <c r="L110" s="5"/>
      <c r="M110" s="30"/>
      <c r="N110" s="29"/>
      <c r="O110" s="5"/>
      <c r="P110" s="7">
        <f>SUM(P111:P113)</f>
        <v>-4818.41</v>
      </c>
      <c r="Q110" s="5"/>
      <c r="R110" s="7">
        <v>-107.8</v>
      </c>
    </row>
    <row r="111" spans="1:18" ht="18.75" x14ac:dyDescent="0.3">
      <c r="A111" s="32" t="s">
        <v>73</v>
      </c>
      <c r="B111" s="5"/>
      <c r="C111" s="5"/>
      <c r="D111" s="5"/>
      <c r="E111" s="5"/>
      <c r="F111" s="5"/>
      <c r="G111" s="33" t="s">
        <v>74</v>
      </c>
      <c r="H111" s="5"/>
      <c r="I111" s="29"/>
      <c r="J111" s="5"/>
      <c r="K111" s="6"/>
      <c r="L111" s="5"/>
      <c r="M111" s="30"/>
      <c r="N111" s="29"/>
      <c r="O111" s="5"/>
      <c r="P111" s="8">
        <v>-477.16</v>
      </c>
      <c r="Q111" s="5"/>
      <c r="R111" s="8">
        <v>-107.8</v>
      </c>
    </row>
    <row r="112" spans="1:18" ht="18.75" x14ac:dyDescent="0.3">
      <c r="A112" s="32" t="s">
        <v>100</v>
      </c>
      <c r="B112" s="5"/>
      <c r="C112" s="5"/>
      <c r="D112" s="5"/>
      <c r="E112" s="5"/>
      <c r="F112" s="5"/>
      <c r="G112" s="33" t="s">
        <v>101</v>
      </c>
      <c r="H112" s="5"/>
      <c r="I112" s="29"/>
      <c r="J112" s="5"/>
      <c r="K112" s="6"/>
      <c r="L112" s="5"/>
      <c r="M112" s="30"/>
      <c r="N112" s="29"/>
      <c r="O112" s="5"/>
      <c r="P112" s="8">
        <v>-3470.95</v>
      </c>
      <c r="Q112" s="5"/>
      <c r="R112" s="8"/>
    </row>
    <row r="113" spans="1:18" ht="18.75" x14ac:dyDescent="0.3">
      <c r="A113" s="32" t="s">
        <v>75</v>
      </c>
      <c r="B113" s="5"/>
      <c r="C113" s="5"/>
      <c r="D113" s="5"/>
      <c r="E113" s="5"/>
      <c r="F113" s="5"/>
      <c r="G113" s="33" t="s">
        <v>76</v>
      </c>
      <c r="H113" s="5"/>
      <c r="I113" s="29"/>
      <c r="J113" s="5"/>
      <c r="K113" s="6"/>
      <c r="L113" s="5"/>
      <c r="M113" s="30"/>
      <c r="N113" s="29"/>
      <c r="O113" s="5"/>
      <c r="P113" s="8">
        <f>-870.3</f>
        <v>-870.3</v>
      </c>
      <c r="Q113" s="5"/>
      <c r="R113" s="6"/>
    </row>
    <row r="114" spans="1:18" ht="18.75" x14ac:dyDescent="0.3">
      <c r="A114" s="31" t="s">
        <v>2</v>
      </c>
      <c r="B114" s="5"/>
      <c r="C114" s="5"/>
      <c r="D114" s="5"/>
      <c r="E114" s="5"/>
      <c r="F114" s="5"/>
      <c r="G114" s="5"/>
      <c r="H114" s="5"/>
      <c r="I114" s="29"/>
      <c r="J114" s="5"/>
      <c r="K114" s="6"/>
      <c r="L114" s="5"/>
      <c r="M114" s="30"/>
      <c r="N114" s="29"/>
      <c r="O114" s="5"/>
      <c r="P114" s="6"/>
      <c r="Q114" s="5"/>
      <c r="R114" s="6"/>
    </row>
    <row r="115" spans="1:18" ht="18.75" hidden="1" x14ac:dyDescent="0.3">
      <c r="A115" s="31" t="s">
        <v>77</v>
      </c>
      <c r="B115" s="5"/>
      <c r="C115" s="5"/>
      <c r="D115" s="5"/>
      <c r="E115" s="5"/>
      <c r="F115" s="5"/>
      <c r="G115" s="5"/>
      <c r="H115" s="5"/>
      <c r="I115" s="29"/>
      <c r="J115" s="5"/>
      <c r="K115" s="6"/>
      <c r="L115" s="5"/>
      <c r="M115" s="30"/>
      <c r="N115" s="29"/>
      <c r="O115" s="5"/>
      <c r="P115" s="6"/>
      <c r="Q115" s="5"/>
      <c r="R115" s="6"/>
    </row>
    <row r="116" spans="1:18" ht="18.75" hidden="1" x14ac:dyDescent="0.3">
      <c r="A116" s="31" t="s">
        <v>2</v>
      </c>
      <c r="B116" s="5"/>
      <c r="C116" s="5"/>
      <c r="D116" s="5"/>
      <c r="E116" s="5"/>
      <c r="F116" s="5"/>
      <c r="G116" s="5"/>
      <c r="H116" s="5"/>
      <c r="I116" s="29"/>
      <c r="J116" s="5"/>
      <c r="K116" s="6"/>
      <c r="L116" s="5"/>
      <c r="M116" s="30"/>
      <c r="N116" s="29"/>
      <c r="O116" s="5"/>
      <c r="P116" s="6"/>
      <c r="Q116" s="5"/>
      <c r="R116" s="6"/>
    </row>
    <row r="117" spans="1:18" ht="18.75" hidden="1" x14ac:dyDescent="0.3">
      <c r="A117" s="31" t="s">
        <v>78</v>
      </c>
      <c r="B117" s="5"/>
      <c r="C117" s="5"/>
      <c r="D117" s="5"/>
      <c r="E117" s="5"/>
      <c r="F117" s="5"/>
      <c r="G117" s="5"/>
      <c r="H117" s="5"/>
      <c r="I117" s="29"/>
      <c r="J117" s="5"/>
      <c r="K117" s="6"/>
      <c r="L117" s="5"/>
      <c r="M117" s="30"/>
      <c r="N117" s="29"/>
      <c r="O117" s="5"/>
      <c r="P117" s="6"/>
      <c r="Q117" s="5"/>
      <c r="R117" s="6"/>
    </row>
    <row r="118" spans="1:18" ht="18.75" hidden="1" x14ac:dyDescent="0.3">
      <c r="A118" s="31" t="s">
        <v>2</v>
      </c>
      <c r="B118" s="5"/>
      <c r="C118" s="5"/>
      <c r="D118" s="5"/>
      <c r="E118" s="5"/>
      <c r="F118" s="5"/>
      <c r="G118" s="5"/>
      <c r="H118" s="5"/>
      <c r="I118" s="29"/>
      <c r="J118" s="5"/>
      <c r="K118" s="6"/>
      <c r="L118" s="5"/>
      <c r="M118" s="30"/>
      <c r="N118" s="29"/>
      <c r="O118" s="5"/>
      <c r="P118" s="6"/>
      <c r="Q118" s="5"/>
      <c r="R118" s="6"/>
    </row>
    <row r="119" spans="1:18" ht="18.75" hidden="1" x14ac:dyDescent="0.3">
      <c r="A119" s="31" t="s">
        <v>79</v>
      </c>
      <c r="B119" s="5"/>
      <c r="C119" s="5"/>
      <c r="D119" s="5"/>
      <c r="E119" s="5"/>
      <c r="F119" s="5"/>
      <c r="G119" s="5"/>
      <c r="H119" s="5"/>
      <c r="I119" s="29"/>
      <c r="J119" s="5"/>
      <c r="K119" s="6"/>
      <c r="L119" s="5"/>
      <c r="M119" s="30"/>
      <c r="N119" s="29"/>
      <c r="O119" s="5"/>
      <c r="P119" s="6"/>
      <c r="Q119" s="5"/>
      <c r="R119" s="6"/>
    </row>
    <row r="120" spans="1:18" ht="18.75" hidden="1" x14ac:dyDescent="0.3">
      <c r="A120" s="31" t="s">
        <v>2</v>
      </c>
      <c r="B120" s="5"/>
      <c r="C120" s="5"/>
      <c r="D120" s="5"/>
      <c r="E120" s="5"/>
      <c r="F120" s="5"/>
      <c r="G120" s="5"/>
      <c r="H120" s="5"/>
      <c r="I120" s="29"/>
      <c r="J120" s="5"/>
      <c r="K120" s="6"/>
      <c r="L120" s="5"/>
      <c r="M120" s="30"/>
      <c r="N120" s="29"/>
      <c r="O120" s="5"/>
      <c r="P120" s="6"/>
      <c r="Q120" s="5"/>
      <c r="R120" s="6"/>
    </row>
    <row r="121" spans="1:18" ht="18.75" hidden="1" x14ac:dyDescent="0.3">
      <c r="A121" s="31" t="s">
        <v>80</v>
      </c>
      <c r="B121" s="5"/>
      <c r="C121" s="5"/>
      <c r="D121" s="5"/>
      <c r="E121" s="5"/>
      <c r="F121" s="5"/>
      <c r="G121" s="5"/>
      <c r="H121" s="5"/>
      <c r="I121" s="29"/>
      <c r="J121" s="5"/>
      <c r="K121" s="6"/>
      <c r="L121" s="5"/>
      <c r="M121" s="30"/>
      <c r="N121" s="29"/>
      <c r="O121" s="5"/>
      <c r="P121" s="6"/>
      <c r="Q121" s="5"/>
      <c r="R121" s="6"/>
    </row>
    <row r="122" spans="1:18" ht="18.75" hidden="1" x14ac:dyDescent="0.3">
      <c r="A122" s="31" t="s">
        <v>2</v>
      </c>
      <c r="B122" s="5"/>
      <c r="C122" s="5"/>
      <c r="D122" s="5"/>
      <c r="E122" s="5"/>
      <c r="F122" s="5"/>
      <c r="G122" s="5"/>
      <c r="H122" s="5"/>
      <c r="I122" s="29"/>
      <c r="J122" s="5"/>
      <c r="K122" s="6"/>
      <c r="L122" s="5"/>
      <c r="M122" s="30"/>
      <c r="N122" s="29"/>
      <c r="O122" s="5"/>
      <c r="P122" s="6"/>
      <c r="Q122" s="5"/>
      <c r="R122" s="6"/>
    </row>
    <row r="123" spans="1:18" ht="18.75" x14ac:dyDescent="0.3">
      <c r="A123" s="31" t="s">
        <v>81</v>
      </c>
      <c r="B123" s="5"/>
      <c r="C123" s="5"/>
      <c r="D123" s="5"/>
      <c r="E123" s="5"/>
      <c r="F123" s="5"/>
      <c r="G123" s="5"/>
      <c r="H123" s="5"/>
      <c r="I123" s="29"/>
      <c r="J123" s="5"/>
      <c r="K123" s="6"/>
      <c r="L123" s="5"/>
      <c r="M123" s="30"/>
      <c r="N123" s="29"/>
      <c r="O123" s="5"/>
      <c r="P123" s="7">
        <v>-2402.1</v>
      </c>
      <c r="Q123" s="5"/>
      <c r="R123" s="6"/>
    </row>
    <row r="124" spans="1:18" ht="18.75" x14ac:dyDescent="0.3">
      <c r="A124" s="32" t="s">
        <v>82</v>
      </c>
      <c r="B124" s="5"/>
      <c r="C124" s="5"/>
      <c r="D124" s="5"/>
      <c r="E124" s="5"/>
      <c r="F124" s="5"/>
      <c r="G124" s="33" t="s">
        <v>83</v>
      </c>
      <c r="H124" s="5"/>
      <c r="I124" s="29"/>
      <c r="J124" s="5"/>
      <c r="K124" s="6"/>
      <c r="L124" s="5"/>
      <c r="M124" s="30"/>
      <c r="N124" s="29"/>
      <c r="O124" s="5"/>
      <c r="P124" s="8">
        <v>-2402.1</v>
      </c>
      <c r="Q124" s="5"/>
      <c r="R124" s="6"/>
    </row>
    <row r="125" spans="1:18" ht="18.75" x14ac:dyDescent="0.3">
      <c r="A125" s="31" t="s">
        <v>2</v>
      </c>
      <c r="B125" s="5"/>
      <c r="C125" s="5"/>
      <c r="D125" s="5"/>
      <c r="E125" s="5"/>
      <c r="F125" s="5"/>
      <c r="G125" s="5"/>
      <c r="H125" s="5"/>
      <c r="I125" s="29"/>
      <c r="J125" s="5"/>
      <c r="K125" s="6"/>
      <c r="L125" s="5"/>
      <c r="M125" s="30"/>
      <c r="N125" s="29"/>
      <c r="O125" s="5"/>
      <c r="P125" s="6"/>
      <c r="Q125" s="5"/>
      <c r="R125" s="6"/>
    </row>
    <row r="126" spans="1:18" ht="18.75" hidden="1" x14ac:dyDescent="0.3">
      <c r="A126" s="31" t="s">
        <v>84</v>
      </c>
      <c r="B126" s="5"/>
      <c r="C126" s="5"/>
      <c r="D126" s="5"/>
      <c r="E126" s="5"/>
      <c r="F126" s="5"/>
      <c r="G126" s="5"/>
      <c r="H126" s="5"/>
      <c r="I126" s="29"/>
      <c r="J126" s="5"/>
      <c r="K126" s="6"/>
      <c r="L126" s="5"/>
      <c r="M126" s="30"/>
      <c r="N126" s="29"/>
      <c r="O126" s="5"/>
      <c r="P126" s="6"/>
      <c r="Q126" s="5"/>
      <c r="R126" s="6"/>
    </row>
    <row r="127" spans="1:18" ht="18.75" hidden="1" x14ac:dyDescent="0.3">
      <c r="A127" s="31" t="s">
        <v>2</v>
      </c>
      <c r="B127" s="5"/>
      <c r="C127" s="5"/>
      <c r="D127" s="5"/>
      <c r="E127" s="5"/>
      <c r="F127" s="5"/>
      <c r="G127" s="5"/>
      <c r="H127" s="5"/>
      <c r="I127" s="29"/>
      <c r="J127" s="5"/>
      <c r="K127" s="6"/>
      <c r="L127" s="5"/>
      <c r="M127" s="30"/>
      <c r="N127" s="29"/>
      <c r="O127" s="5"/>
      <c r="P127" s="6"/>
      <c r="Q127" s="5"/>
      <c r="R127" s="6"/>
    </row>
    <row r="128" spans="1:18" ht="18.75" hidden="1" x14ac:dyDescent="0.3">
      <c r="A128" s="31" t="s">
        <v>85</v>
      </c>
      <c r="B128" s="5"/>
      <c r="C128" s="5"/>
      <c r="D128" s="5"/>
      <c r="E128" s="5"/>
      <c r="F128" s="5"/>
      <c r="G128" s="5"/>
      <c r="H128" s="5"/>
      <c r="I128" s="29"/>
      <c r="J128" s="5"/>
      <c r="K128" s="6"/>
      <c r="L128" s="5"/>
      <c r="M128" s="30"/>
      <c r="N128" s="29"/>
      <c r="O128" s="5"/>
      <c r="P128" s="6"/>
      <c r="Q128" s="5"/>
      <c r="R128" s="6"/>
    </row>
    <row r="129" spans="1:18" ht="18.75" x14ac:dyDescent="0.3">
      <c r="A129" s="2" t="s">
        <v>86</v>
      </c>
      <c r="B129" s="5"/>
      <c r="C129" s="5"/>
      <c r="D129" s="5"/>
      <c r="E129" s="5"/>
      <c r="F129" s="5"/>
      <c r="G129" s="5"/>
      <c r="H129" s="5"/>
      <c r="I129" s="29"/>
      <c r="J129" s="5"/>
      <c r="K129" s="6"/>
      <c r="L129" s="5"/>
      <c r="M129" s="30"/>
      <c r="N129" s="29"/>
      <c r="O129" s="5"/>
      <c r="P129" s="4">
        <v>-445.9</v>
      </c>
      <c r="Q129" s="5"/>
      <c r="R129" s="4">
        <v>-297.05</v>
      </c>
    </row>
    <row r="130" spans="1:18" ht="18.75" x14ac:dyDescent="0.3">
      <c r="A130" s="31" t="s">
        <v>2</v>
      </c>
      <c r="B130" s="5"/>
      <c r="C130" s="5"/>
      <c r="D130" s="5"/>
      <c r="E130" s="5"/>
      <c r="F130" s="5"/>
      <c r="G130" s="5"/>
      <c r="H130" s="5"/>
      <c r="I130" s="29"/>
      <c r="J130" s="5"/>
      <c r="K130" s="6"/>
      <c r="L130" s="5"/>
      <c r="M130" s="30"/>
      <c r="N130" s="29"/>
      <c r="O130" s="5"/>
      <c r="P130" s="6"/>
      <c r="Q130" s="5"/>
      <c r="R130" s="6"/>
    </row>
    <row r="131" spans="1:18" ht="18.75" x14ac:dyDescent="0.3">
      <c r="A131" s="31" t="s">
        <v>87</v>
      </c>
      <c r="B131" s="5"/>
      <c r="C131" s="5"/>
      <c r="D131" s="5"/>
      <c r="E131" s="5"/>
      <c r="F131" s="5"/>
      <c r="G131" s="5"/>
      <c r="H131" s="5"/>
      <c r="I131" s="29"/>
      <c r="J131" s="5"/>
      <c r="K131" s="6"/>
      <c r="L131" s="5"/>
      <c r="M131" s="30"/>
      <c r="N131" s="29"/>
      <c r="O131" s="5"/>
      <c r="P131" s="7">
        <v>-445.9</v>
      </c>
      <c r="Q131" s="5"/>
      <c r="R131" s="7">
        <v>-297.05</v>
      </c>
    </row>
    <row r="132" spans="1:18" ht="18.75" x14ac:dyDescent="0.3">
      <c r="A132" s="32" t="s">
        <v>88</v>
      </c>
      <c r="B132" s="5"/>
      <c r="C132" s="5"/>
      <c r="D132" s="5"/>
      <c r="E132" s="5"/>
      <c r="F132" s="5"/>
      <c r="G132" s="33" t="s">
        <v>89</v>
      </c>
      <c r="H132" s="5"/>
      <c r="I132" s="29"/>
      <c r="J132" s="5"/>
      <c r="K132" s="6"/>
      <c r="L132" s="5"/>
      <c r="M132" s="30"/>
      <c r="N132" s="29"/>
      <c r="O132" s="5"/>
      <c r="P132" s="8">
        <v>-445.9</v>
      </c>
      <c r="Q132" s="5"/>
      <c r="R132" s="8">
        <v>-297.05</v>
      </c>
    </row>
    <row r="133" spans="1:18" ht="18.75" hidden="1" x14ac:dyDescent="0.3">
      <c r="A133" s="31" t="s">
        <v>2</v>
      </c>
      <c r="B133" s="5"/>
      <c r="C133" s="5"/>
      <c r="D133" s="5"/>
      <c r="E133" s="5"/>
      <c r="F133" s="5"/>
      <c r="G133" s="5"/>
      <c r="H133" s="5"/>
      <c r="I133" s="29"/>
      <c r="J133" s="5"/>
      <c r="K133" s="6"/>
      <c r="L133" s="5"/>
      <c r="M133" s="30"/>
      <c r="N133" s="29"/>
      <c r="O133" s="5"/>
      <c r="P133" s="6"/>
      <c r="Q133" s="5"/>
      <c r="R133" s="6"/>
    </row>
    <row r="134" spans="1:18" ht="18.75" hidden="1" x14ac:dyDescent="0.3">
      <c r="A134" s="31" t="s">
        <v>90</v>
      </c>
      <c r="B134" s="5"/>
      <c r="C134" s="5"/>
      <c r="D134" s="5"/>
      <c r="E134" s="5"/>
      <c r="F134" s="5"/>
      <c r="G134" s="5"/>
      <c r="H134" s="5"/>
      <c r="I134" s="29"/>
      <c r="J134" s="5"/>
      <c r="K134" s="6"/>
      <c r="L134" s="5"/>
      <c r="M134" s="30"/>
      <c r="N134" s="29"/>
      <c r="O134" s="5"/>
      <c r="P134" s="6"/>
      <c r="Q134" s="5"/>
      <c r="R134" s="6"/>
    </row>
    <row r="135" spans="1:18" ht="18.75" hidden="1" x14ac:dyDescent="0.3">
      <c r="A135" s="31" t="s">
        <v>2</v>
      </c>
      <c r="B135" s="5"/>
      <c r="C135" s="5"/>
      <c r="D135" s="5"/>
      <c r="E135" s="5"/>
      <c r="F135" s="5"/>
      <c r="G135" s="5"/>
      <c r="H135" s="5"/>
      <c r="I135" s="29"/>
      <c r="J135" s="5"/>
      <c r="K135" s="6"/>
      <c r="L135" s="5"/>
      <c r="M135" s="30"/>
      <c r="N135" s="29"/>
      <c r="O135" s="5"/>
      <c r="P135" s="6"/>
      <c r="Q135" s="5"/>
      <c r="R135" s="6"/>
    </row>
    <row r="136" spans="1:18" ht="18.75" hidden="1" x14ac:dyDescent="0.3">
      <c r="A136" s="31" t="s">
        <v>91</v>
      </c>
      <c r="B136" s="5"/>
      <c r="C136" s="5"/>
      <c r="D136" s="5"/>
      <c r="E136" s="5"/>
      <c r="F136" s="5"/>
      <c r="G136" s="5"/>
      <c r="H136" s="5"/>
      <c r="I136" s="29"/>
      <c r="J136" s="5"/>
      <c r="K136" s="6"/>
      <c r="L136" s="5"/>
      <c r="M136" s="30"/>
      <c r="N136" s="29"/>
      <c r="O136" s="5"/>
      <c r="P136" s="6"/>
      <c r="Q136" s="5"/>
      <c r="R136" s="6"/>
    </row>
    <row r="137" spans="1:18" ht="18.75" x14ac:dyDescent="0.3">
      <c r="A137" s="31" t="s">
        <v>2</v>
      </c>
      <c r="B137" s="5"/>
      <c r="C137" s="5"/>
      <c r="D137" s="5"/>
      <c r="E137" s="5"/>
      <c r="F137" s="5"/>
      <c r="G137" s="5"/>
      <c r="H137" s="5"/>
      <c r="I137" s="29"/>
      <c r="J137" s="5"/>
      <c r="K137" s="6"/>
      <c r="L137" s="5"/>
      <c r="M137" s="30"/>
      <c r="N137" s="29"/>
      <c r="O137" s="5"/>
      <c r="P137" s="6"/>
      <c r="Q137" s="5"/>
      <c r="R137" s="6"/>
    </row>
    <row r="138" spans="1:18" ht="18.75" x14ac:dyDescent="0.3">
      <c r="A138" s="2" t="s">
        <v>92</v>
      </c>
      <c r="B138" s="5"/>
      <c r="C138" s="5"/>
      <c r="D138" s="5"/>
      <c r="E138" s="5"/>
      <c r="F138" s="5"/>
      <c r="G138" s="5"/>
      <c r="H138" s="5"/>
      <c r="I138" s="29"/>
      <c r="J138" s="5"/>
      <c r="K138" s="6"/>
      <c r="L138" s="5"/>
      <c r="M138" s="30"/>
      <c r="N138" s="29"/>
      <c r="O138" s="5"/>
      <c r="P138" s="6"/>
      <c r="Q138" s="5"/>
      <c r="R138" s="6"/>
    </row>
    <row r="139" spans="1:18" ht="18.75" x14ac:dyDescent="0.3">
      <c r="A139" s="31" t="s">
        <v>2</v>
      </c>
      <c r="B139" s="5"/>
      <c r="C139" s="5"/>
      <c r="D139" s="5"/>
      <c r="E139" s="5"/>
      <c r="F139" s="5"/>
      <c r="G139" s="5"/>
      <c r="H139" s="5"/>
      <c r="I139" s="29"/>
      <c r="J139" s="5"/>
      <c r="K139" s="6"/>
      <c r="L139" s="5"/>
      <c r="M139" s="30"/>
      <c r="N139" s="29"/>
      <c r="O139" s="5"/>
      <c r="P139" s="6"/>
      <c r="Q139" s="5"/>
      <c r="R139" s="6"/>
    </row>
    <row r="140" spans="1:18" ht="18.75" hidden="1" x14ac:dyDescent="0.3">
      <c r="A140" s="31" t="s">
        <v>93</v>
      </c>
      <c r="B140" s="5"/>
      <c r="C140" s="5"/>
      <c r="D140" s="5"/>
      <c r="E140" s="5"/>
      <c r="F140" s="5"/>
      <c r="G140" s="5"/>
      <c r="H140" s="5"/>
      <c r="I140" s="29"/>
      <c r="J140" s="5"/>
      <c r="K140" s="6"/>
      <c r="L140" s="5"/>
      <c r="M140" s="30"/>
      <c r="N140" s="29"/>
      <c r="O140" s="5"/>
      <c r="P140" s="6"/>
      <c r="Q140" s="5"/>
      <c r="R140" s="6"/>
    </row>
    <row r="141" spans="1:18" ht="18.75" hidden="1" x14ac:dyDescent="0.3">
      <c r="A141" s="31" t="s">
        <v>2</v>
      </c>
      <c r="B141" s="5"/>
      <c r="C141" s="5"/>
      <c r="D141" s="5"/>
      <c r="E141" s="5"/>
      <c r="F141" s="5"/>
      <c r="G141" s="5"/>
      <c r="H141" s="5"/>
      <c r="I141" s="29"/>
      <c r="J141" s="5"/>
      <c r="K141" s="6"/>
      <c r="L141" s="5"/>
      <c r="M141" s="30"/>
      <c r="N141" s="29"/>
      <c r="O141" s="5"/>
      <c r="P141" s="6"/>
      <c r="Q141" s="5"/>
      <c r="R141" s="6"/>
    </row>
    <row r="142" spans="1:18" ht="18.75" hidden="1" x14ac:dyDescent="0.3">
      <c r="A142" s="31" t="s">
        <v>94</v>
      </c>
      <c r="B142" s="5"/>
      <c r="C142" s="5"/>
      <c r="D142" s="5"/>
      <c r="E142" s="5"/>
      <c r="F142" s="5"/>
      <c r="G142" s="5"/>
      <c r="H142" s="5"/>
      <c r="I142" s="29"/>
      <c r="J142" s="5"/>
      <c r="K142" s="6"/>
      <c r="L142" s="5"/>
      <c r="M142" s="30"/>
      <c r="N142" s="29"/>
      <c r="O142" s="5"/>
      <c r="P142" s="6"/>
      <c r="Q142" s="5"/>
      <c r="R142" s="6"/>
    </row>
    <row r="143" spans="1:18" ht="18.75" hidden="1" x14ac:dyDescent="0.3">
      <c r="A143" s="31" t="s">
        <v>2</v>
      </c>
      <c r="B143" s="5"/>
      <c r="C143" s="5"/>
      <c r="D143" s="5"/>
      <c r="E143" s="5"/>
      <c r="F143" s="5"/>
      <c r="G143" s="5"/>
      <c r="H143" s="5"/>
      <c r="I143" s="29"/>
      <c r="J143" s="5"/>
      <c r="K143" s="6"/>
      <c r="L143" s="5"/>
      <c r="M143" s="30"/>
      <c r="N143" s="29"/>
      <c r="O143" s="5"/>
      <c r="P143" s="6"/>
      <c r="Q143" s="5"/>
      <c r="R143" s="6"/>
    </row>
    <row r="144" spans="1:18" ht="18.75" hidden="1" x14ac:dyDescent="0.3">
      <c r="A144" s="31" t="s">
        <v>95</v>
      </c>
      <c r="B144" s="5"/>
      <c r="C144" s="5"/>
      <c r="D144" s="5"/>
      <c r="E144" s="5"/>
      <c r="F144" s="5"/>
      <c r="G144" s="5"/>
      <c r="H144" s="5"/>
      <c r="I144" s="29"/>
      <c r="J144" s="5"/>
      <c r="K144" s="6"/>
      <c r="L144" s="5"/>
      <c r="M144" s="30"/>
      <c r="N144" s="29"/>
      <c r="O144" s="5"/>
      <c r="P144" s="6"/>
      <c r="Q144" s="5"/>
      <c r="R144" s="6"/>
    </row>
    <row r="145" spans="1:18" ht="18.75" x14ac:dyDescent="0.3">
      <c r="A145" s="31" t="s">
        <v>2</v>
      </c>
      <c r="B145" s="5"/>
      <c r="C145" s="5"/>
      <c r="D145" s="5"/>
      <c r="E145" s="5"/>
      <c r="F145" s="5"/>
      <c r="G145" s="5"/>
      <c r="H145" s="5"/>
      <c r="I145" s="29"/>
      <c r="J145" s="5"/>
      <c r="K145" s="6"/>
      <c r="L145" s="5"/>
      <c r="M145" s="30"/>
      <c r="N145" s="29"/>
      <c r="O145" s="5"/>
      <c r="P145" s="6"/>
      <c r="Q145" s="5"/>
      <c r="R145" s="6"/>
    </row>
    <row r="146" spans="1:18" ht="18.75" x14ac:dyDescent="0.3">
      <c r="A146" s="2" t="s">
        <v>96</v>
      </c>
      <c r="B146" s="5"/>
      <c r="C146" s="5"/>
      <c r="D146" s="5"/>
      <c r="E146" s="5"/>
      <c r="F146" s="5"/>
      <c r="G146" s="5"/>
      <c r="H146" s="5"/>
      <c r="I146" s="29"/>
      <c r="J146" s="5"/>
      <c r="K146" s="6"/>
      <c r="L146" s="5"/>
      <c r="M146" s="30"/>
      <c r="N146" s="29"/>
      <c r="O146" s="5"/>
      <c r="P146" s="4">
        <f>SUM(P72+P108+P129)</f>
        <v>-10167.76</v>
      </c>
      <c r="Q146" s="5"/>
      <c r="R146" s="4">
        <f>R129+R108+R72</f>
        <v>-4478.3500000000004</v>
      </c>
    </row>
    <row r="147" spans="1:18" ht="18.75" x14ac:dyDescent="0.3">
      <c r="A147" s="2"/>
      <c r="B147" s="5"/>
      <c r="C147" s="5"/>
      <c r="D147" s="5"/>
      <c r="E147" s="5"/>
      <c r="F147" s="5"/>
      <c r="G147" s="5"/>
      <c r="H147" s="5"/>
      <c r="I147" s="29"/>
      <c r="J147" s="5"/>
      <c r="K147" s="6"/>
      <c r="L147" s="5"/>
      <c r="M147" s="30"/>
      <c r="N147" s="29"/>
      <c r="O147" s="5"/>
      <c r="P147" s="4"/>
      <c r="Q147" s="5"/>
      <c r="R147" s="4"/>
    </row>
    <row r="148" spans="1:18" ht="18.75" x14ac:dyDescent="0.3">
      <c r="A148" s="2" t="s">
        <v>135</v>
      </c>
      <c r="B148" s="5"/>
      <c r="C148" s="5"/>
      <c r="D148" s="5"/>
      <c r="E148" s="5"/>
      <c r="F148" s="5"/>
      <c r="G148" s="5"/>
      <c r="H148" s="5"/>
      <c r="I148" s="29"/>
      <c r="J148" s="5"/>
      <c r="K148" s="6"/>
      <c r="L148" s="5"/>
      <c r="M148" s="30"/>
      <c r="N148" s="29"/>
      <c r="O148" s="5"/>
      <c r="P148" s="4">
        <f>SUM(P67+P146)</f>
        <v>16420.989999999998</v>
      </c>
      <c r="Q148" s="5"/>
      <c r="R148" s="4">
        <f>SUM(R67+R146)</f>
        <v>21761.150000000009</v>
      </c>
    </row>
    <row r="149" spans="1:18" ht="18.75" x14ac:dyDescent="0.3">
      <c r="A149" s="2"/>
      <c r="B149" s="5"/>
      <c r="C149" s="5"/>
      <c r="D149" s="5"/>
      <c r="E149" s="5"/>
      <c r="F149" s="5"/>
      <c r="G149" s="5"/>
      <c r="H149" s="5"/>
      <c r="I149" s="29"/>
      <c r="J149" s="5"/>
      <c r="K149" s="6"/>
      <c r="L149" s="5"/>
      <c r="M149" s="30"/>
      <c r="N149" s="29"/>
      <c r="O149" s="5"/>
      <c r="P149" s="4"/>
      <c r="Q149" s="5"/>
      <c r="R149" s="4"/>
    </row>
    <row r="150" spans="1:18" ht="18.75" x14ac:dyDescent="0.3">
      <c r="A150" s="69" t="s">
        <v>42</v>
      </c>
      <c r="B150" s="70"/>
      <c r="C150" s="70"/>
      <c r="D150" s="70"/>
      <c r="E150" s="70"/>
      <c r="F150" s="70"/>
      <c r="G150" s="70"/>
      <c r="H150" s="70"/>
      <c r="I150" s="71"/>
      <c r="J150" s="70"/>
      <c r="K150" s="72"/>
      <c r="L150" s="70"/>
      <c r="M150" s="73"/>
      <c r="N150" s="71"/>
      <c r="O150" s="70"/>
      <c r="P150" s="74">
        <f>SUM(P151)</f>
        <v>-4670</v>
      </c>
      <c r="Q150" s="70"/>
      <c r="R150" s="75">
        <v>-1995</v>
      </c>
    </row>
    <row r="151" spans="1:18" ht="18.75" x14ac:dyDescent="0.3">
      <c r="A151" s="76" t="s">
        <v>126</v>
      </c>
      <c r="B151" s="70"/>
      <c r="C151" s="70"/>
      <c r="D151" s="70"/>
      <c r="E151" s="70"/>
      <c r="F151" s="70"/>
      <c r="G151" s="77" t="s">
        <v>43</v>
      </c>
      <c r="H151" s="70"/>
      <c r="I151" s="71"/>
      <c r="J151" s="70"/>
      <c r="K151" s="72"/>
      <c r="L151" s="70"/>
      <c r="M151" s="73"/>
      <c r="N151" s="71"/>
      <c r="O151" s="70"/>
      <c r="P151" s="78">
        <v>-4670</v>
      </c>
      <c r="Q151" s="70"/>
      <c r="R151" s="79">
        <v>-1995</v>
      </c>
    </row>
    <row r="152" spans="1:18" x14ac:dyDescent="0.35">
      <c r="A152" s="31" t="s">
        <v>2</v>
      </c>
      <c r="B152" s="5"/>
      <c r="C152" s="5"/>
      <c r="D152" s="5"/>
      <c r="E152" s="5"/>
      <c r="F152" s="5"/>
      <c r="G152" s="5"/>
      <c r="H152" s="5"/>
      <c r="I152" s="29"/>
      <c r="J152" s="5"/>
      <c r="K152" s="6"/>
      <c r="L152" s="5"/>
      <c r="M152" s="30"/>
      <c r="N152" s="29"/>
      <c r="O152" s="5"/>
      <c r="P152" s="6"/>
      <c r="Q152" s="5"/>
      <c r="R152" s="6"/>
    </row>
    <row r="153" spans="1:18" x14ac:dyDescent="0.35">
      <c r="A153" s="2" t="s">
        <v>102</v>
      </c>
      <c r="B153" s="5"/>
      <c r="C153" s="5"/>
      <c r="D153" s="5"/>
      <c r="E153" s="5"/>
      <c r="F153" s="5"/>
      <c r="G153" s="5"/>
      <c r="H153" s="5"/>
      <c r="I153" s="29"/>
      <c r="J153" s="5"/>
      <c r="K153" s="6"/>
      <c r="L153" s="5"/>
      <c r="M153" s="30"/>
      <c r="N153" s="29"/>
      <c r="O153" s="5"/>
      <c r="P153" s="4">
        <f>SUM(P148+P150)</f>
        <v>11750.989999999998</v>
      </c>
      <c r="Q153" s="5"/>
      <c r="R153" s="4">
        <f>SUM(R148+R150)</f>
        <v>19766.150000000009</v>
      </c>
    </row>
    <row r="154" spans="1:18" x14ac:dyDescent="0.35">
      <c r="A154" s="36"/>
      <c r="B154" s="20"/>
      <c r="C154" s="20"/>
      <c r="D154" s="20"/>
      <c r="E154" s="20"/>
      <c r="F154" s="20"/>
      <c r="G154" s="20"/>
      <c r="H154" s="20"/>
      <c r="I154" s="36"/>
      <c r="J154" s="20"/>
      <c r="K154" s="37"/>
      <c r="L154" s="20"/>
      <c r="M154" s="20"/>
      <c r="N154" s="36"/>
      <c r="O154" s="20"/>
      <c r="P154" s="37"/>
      <c r="Q154" s="20"/>
      <c r="R154" s="37"/>
    </row>
    <row r="155" spans="1:18" x14ac:dyDescent="0.35">
      <c r="A155" s="9"/>
      <c r="B155" s="10"/>
      <c r="C155" s="10"/>
      <c r="D155" s="10"/>
      <c r="E155" s="10"/>
      <c r="F155" s="10"/>
      <c r="G155" s="10"/>
      <c r="H155" s="10"/>
      <c r="I155" s="43"/>
      <c r="J155" s="10"/>
      <c r="K155" s="10"/>
      <c r="L155" s="10"/>
      <c r="M155" s="10"/>
      <c r="N155" s="9"/>
      <c r="O155" s="10"/>
      <c r="P155" s="27"/>
      <c r="Q155" s="10"/>
      <c r="R155" s="27"/>
    </row>
    <row r="156" spans="1:18" x14ac:dyDescent="0.35">
      <c r="A156" s="2"/>
      <c r="B156" s="5"/>
      <c r="C156" s="5"/>
      <c r="D156" s="5"/>
      <c r="E156" s="5"/>
      <c r="F156" s="5"/>
      <c r="G156" s="5"/>
      <c r="H156" s="5"/>
      <c r="I156" s="44"/>
      <c r="J156" s="5"/>
      <c r="K156" s="5"/>
      <c r="L156" s="5"/>
      <c r="M156" s="5"/>
      <c r="N156" s="5"/>
      <c r="O156" s="5"/>
      <c r="P156" s="46"/>
      <c r="Q156" s="5"/>
      <c r="R156" s="15"/>
    </row>
    <row r="157" spans="1:18" x14ac:dyDescent="0.35">
      <c r="A157" s="19"/>
      <c r="B157" s="20"/>
      <c r="C157" s="20"/>
      <c r="D157" s="20"/>
      <c r="E157" s="20"/>
      <c r="F157" s="20"/>
      <c r="G157" s="20"/>
      <c r="H157" s="20"/>
      <c r="I157" s="45"/>
      <c r="J157" s="20"/>
      <c r="K157" s="20"/>
      <c r="L157" s="20"/>
      <c r="M157" s="20"/>
      <c r="N157" s="19"/>
      <c r="O157" s="20"/>
      <c r="P157" s="21"/>
      <c r="Q157" s="20"/>
      <c r="R157" s="21"/>
    </row>
    <row r="160" spans="1:18" x14ac:dyDescent="0.35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</row>
    <row r="161" spans="1:19" x14ac:dyDescent="0.35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</row>
    <row r="162" spans="1:19" x14ac:dyDescent="0.35">
      <c r="A162" s="50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48"/>
    </row>
    <row r="163" spans="1:19" x14ac:dyDescent="0.35">
      <c r="A163" s="52" t="s">
        <v>108</v>
      </c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67" t="s">
        <v>106</v>
      </c>
      <c r="Q163" s="39"/>
      <c r="R163" s="49"/>
    </row>
    <row r="164" spans="1:19" x14ac:dyDescent="0.35">
      <c r="A164" s="53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49"/>
    </row>
    <row r="165" spans="1:19" x14ac:dyDescent="0.35">
      <c r="A165" s="53" t="s">
        <v>123</v>
      </c>
      <c r="B165" s="39"/>
      <c r="C165" s="39"/>
      <c r="D165" s="39"/>
      <c r="E165" s="39"/>
      <c r="F165" s="39"/>
      <c r="G165" s="57">
        <v>40909</v>
      </c>
      <c r="H165" s="39"/>
      <c r="I165" s="39"/>
      <c r="J165" s="39"/>
      <c r="K165" s="39"/>
      <c r="L165" s="39"/>
      <c r="M165" s="39"/>
      <c r="N165" s="39"/>
      <c r="O165" s="39"/>
      <c r="P165" s="39">
        <v>94465</v>
      </c>
      <c r="Q165" s="39"/>
      <c r="R165" s="49"/>
    </row>
    <row r="166" spans="1:19" x14ac:dyDescent="0.35">
      <c r="A166" s="53" t="s">
        <v>116</v>
      </c>
      <c r="B166" s="39"/>
      <c r="C166" s="39"/>
      <c r="D166" s="39"/>
      <c r="E166" s="39"/>
      <c r="F166" s="39"/>
      <c r="G166" s="57">
        <v>41274</v>
      </c>
      <c r="H166" s="39"/>
      <c r="I166" s="39"/>
      <c r="J166" s="39"/>
      <c r="K166" s="39"/>
      <c r="L166" s="39"/>
      <c r="M166" s="39"/>
      <c r="N166" s="39"/>
      <c r="O166" s="39"/>
      <c r="P166" s="39">
        <f>SUM(P153)</f>
        <v>11750.989999999998</v>
      </c>
      <c r="Q166" s="39"/>
      <c r="R166" s="49"/>
    </row>
    <row r="167" spans="1:19" x14ac:dyDescent="0.35">
      <c r="A167" s="53" t="s">
        <v>124</v>
      </c>
      <c r="B167" s="39"/>
      <c r="C167" s="39"/>
      <c r="D167" s="39"/>
      <c r="E167" s="39"/>
      <c r="F167" s="39"/>
      <c r="G167" s="57">
        <v>41274</v>
      </c>
      <c r="H167" s="39"/>
      <c r="I167" s="39"/>
      <c r="J167" s="39"/>
      <c r="K167" s="39"/>
      <c r="L167" s="39"/>
      <c r="M167" s="39"/>
      <c r="N167" s="39"/>
      <c r="O167" s="39"/>
      <c r="P167" s="39">
        <f>SUM(P165:P166)</f>
        <v>106215.98999999999</v>
      </c>
      <c r="Q167" s="39"/>
      <c r="R167" s="49"/>
    </row>
    <row r="168" spans="1:19" x14ac:dyDescent="0.35">
      <c r="A168" s="53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49"/>
    </row>
    <row r="169" spans="1:19" x14ac:dyDescent="0.35">
      <c r="A169" s="53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49"/>
    </row>
    <row r="170" spans="1:19" x14ac:dyDescent="0.35">
      <c r="A170" s="52" t="s">
        <v>107</v>
      </c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49"/>
    </row>
    <row r="171" spans="1:19" x14ac:dyDescent="0.35">
      <c r="A171" s="52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49"/>
    </row>
    <row r="172" spans="1:19" x14ac:dyDescent="0.35">
      <c r="A172" s="52" t="s">
        <v>104</v>
      </c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54">
        <f>SUM(P173:P179)</f>
        <v>26335</v>
      </c>
      <c r="Q172" s="39"/>
      <c r="R172" s="49"/>
    </row>
    <row r="173" spans="1:19" x14ac:dyDescent="0.35">
      <c r="A173" s="80" t="s">
        <v>136</v>
      </c>
      <c r="B173" s="81" t="s">
        <v>138</v>
      </c>
      <c r="C173" s="81"/>
      <c r="D173" s="81"/>
      <c r="E173" s="81"/>
      <c r="F173" s="81"/>
      <c r="G173" s="82"/>
      <c r="H173" s="82"/>
      <c r="I173" s="82"/>
      <c r="J173" s="82"/>
      <c r="K173" s="82"/>
      <c r="L173" s="82"/>
      <c r="M173" s="82"/>
      <c r="N173" s="82"/>
      <c r="O173" s="82"/>
      <c r="P173" s="82">
        <v>2500</v>
      </c>
      <c r="Q173" s="39"/>
      <c r="R173" s="49"/>
    </row>
    <row r="174" spans="1:19" x14ac:dyDescent="0.35">
      <c r="A174" s="52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54"/>
      <c r="Q174" s="39"/>
      <c r="R174" s="49"/>
    </row>
    <row r="175" spans="1:19" x14ac:dyDescent="0.35">
      <c r="A175" s="55" t="s">
        <v>125</v>
      </c>
      <c r="B175" s="39"/>
      <c r="C175" s="39"/>
      <c r="D175" s="39"/>
      <c r="E175" s="39"/>
      <c r="F175" s="39"/>
      <c r="G175" s="66" t="s">
        <v>6</v>
      </c>
      <c r="H175" s="57">
        <v>40909</v>
      </c>
      <c r="I175" s="39"/>
      <c r="J175" s="39"/>
      <c r="K175" s="58"/>
      <c r="L175" s="59"/>
      <c r="M175" s="58"/>
      <c r="N175" s="60">
        <v>19978</v>
      </c>
      <c r="O175" s="60"/>
      <c r="P175" s="38"/>
      <c r="Q175" s="60"/>
      <c r="R175" s="15"/>
      <c r="S175" s="5"/>
    </row>
    <row r="176" spans="1:19" x14ac:dyDescent="0.35">
      <c r="A176" s="55" t="s">
        <v>109</v>
      </c>
      <c r="B176" s="39"/>
      <c r="C176" s="39"/>
      <c r="D176" s="39"/>
      <c r="E176" s="39"/>
      <c r="F176" s="39"/>
      <c r="G176" s="56"/>
      <c r="H176" s="39"/>
      <c r="I176" s="39"/>
      <c r="J176" s="39"/>
      <c r="K176" s="58"/>
      <c r="L176" s="59"/>
      <c r="M176" s="58"/>
      <c r="N176" s="60">
        <v>10522</v>
      </c>
      <c r="O176" s="60"/>
      <c r="P176" s="61">
        <f>SUM(N175:N176)</f>
        <v>30500</v>
      </c>
      <c r="Q176" s="60"/>
      <c r="R176" s="15"/>
      <c r="S176" s="5"/>
    </row>
    <row r="177" spans="1:19" x14ac:dyDescent="0.35">
      <c r="A177" s="55"/>
      <c r="B177" s="39"/>
      <c r="C177" s="39"/>
      <c r="D177" s="39"/>
      <c r="E177" s="39"/>
      <c r="F177" s="39"/>
      <c r="G177" s="56"/>
      <c r="H177" s="39"/>
      <c r="I177" s="39"/>
      <c r="J177" s="39"/>
      <c r="K177" s="58"/>
      <c r="L177" s="59"/>
      <c r="M177" s="58"/>
      <c r="N177" s="60"/>
      <c r="O177" s="60"/>
      <c r="P177" s="61"/>
      <c r="Q177" s="60"/>
      <c r="R177" s="15"/>
      <c r="S177" s="5"/>
    </row>
    <row r="178" spans="1:19" x14ac:dyDescent="0.35">
      <c r="A178" s="55" t="s">
        <v>131</v>
      </c>
      <c r="B178" s="39"/>
      <c r="C178" s="39"/>
      <c r="D178" s="39"/>
      <c r="E178" s="39"/>
      <c r="F178" s="39"/>
      <c r="G178" s="56"/>
      <c r="H178" s="57">
        <v>40909</v>
      </c>
      <c r="I178" s="39"/>
      <c r="J178" s="39"/>
      <c r="K178" s="58"/>
      <c r="L178" s="59"/>
      <c r="M178" s="58"/>
      <c r="N178" s="60">
        <v>-1995</v>
      </c>
      <c r="O178" s="60"/>
      <c r="P178" s="38"/>
      <c r="Q178" s="60"/>
      <c r="R178" s="15"/>
      <c r="S178" s="5"/>
    </row>
    <row r="179" spans="1:19" x14ac:dyDescent="0.35">
      <c r="A179" s="55" t="s">
        <v>110</v>
      </c>
      <c r="B179" s="39"/>
      <c r="C179" s="39"/>
      <c r="D179" s="39"/>
      <c r="E179" s="39"/>
      <c r="F179" s="39"/>
      <c r="G179" s="56"/>
      <c r="H179" s="57"/>
      <c r="I179" s="39"/>
      <c r="J179" s="39"/>
      <c r="K179" s="58"/>
      <c r="L179" s="59"/>
      <c r="M179" s="58"/>
      <c r="N179" s="60">
        <v>-4670</v>
      </c>
      <c r="O179" s="60"/>
      <c r="P179" s="61">
        <f>SUM(N178:N179)</f>
        <v>-6665</v>
      </c>
      <c r="Q179" s="60"/>
      <c r="R179" s="15"/>
      <c r="S179" s="5"/>
    </row>
    <row r="180" spans="1:19" x14ac:dyDescent="0.35">
      <c r="A180" s="53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49"/>
    </row>
    <row r="181" spans="1:19" x14ac:dyDescent="0.35">
      <c r="A181" s="52" t="s">
        <v>105</v>
      </c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>
        <f>SUM(P182:P184)</f>
        <v>12981.3</v>
      </c>
      <c r="Q181" s="39"/>
      <c r="R181" s="49"/>
    </row>
    <row r="182" spans="1:19" x14ac:dyDescent="0.35">
      <c r="A182" s="55" t="s">
        <v>114</v>
      </c>
      <c r="B182" s="39"/>
      <c r="C182" s="39"/>
      <c r="D182" s="39"/>
      <c r="E182" s="39"/>
      <c r="F182" s="39"/>
      <c r="G182" s="66" t="s">
        <v>7</v>
      </c>
      <c r="H182" s="39"/>
      <c r="I182" s="39"/>
      <c r="J182" s="39"/>
      <c r="K182" s="39"/>
      <c r="L182" s="39"/>
      <c r="M182" s="39"/>
      <c r="N182" s="39"/>
      <c r="O182" s="39"/>
      <c r="P182" s="62">
        <v>10000</v>
      </c>
      <c r="Q182" s="39"/>
      <c r="R182" s="49"/>
    </row>
    <row r="183" spans="1:19" x14ac:dyDescent="0.35">
      <c r="A183" s="83" t="s">
        <v>137</v>
      </c>
      <c r="B183" s="81"/>
      <c r="C183" s="81"/>
      <c r="D183" s="81"/>
      <c r="E183" s="81"/>
      <c r="F183" s="81"/>
      <c r="G183" s="84" t="s">
        <v>103</v>
      </c>
      <c r="H183" s="81"/>
      <c r="I183" s="81"/>
      <c r="J183" s="81"/>
      <c r="K183" s="81"/>
      <c r="L183" s="81"/>
      <c r="M183" s="81"/>
      <c r="N183" s="81"/>
      <c r="O183" s="81"/>
      <c r="P183" s="82">
        <v>2500</v>
      </c>
      <c r="Q183" s="39"/>
      <c r="R183" s="49"/>
    </row>
    <row r="184" spans="1:19" x14ac:dyDescent="0.35">
      <c r="A184" s="64" t="s">
        <v>115</v>
      </c>
      <c r="B184" s="38"/>
      <c r="C184" s="38"/>
      <c r="D184" s="38"/>
      <c r="E184" s="38"/>
      <c r="F184" s="38"/>
      <c r="G184" s="66">
        <v>230000</v>
      </c>
      <c r="H184" s="38"/>
      <c r="I184" s="38"/>
      <c r="J184" s="38"/>
      <c r="K184" s="38"/>
      <c r="L184" s="38"/>
      <c r="M184" s="38"/>
      <c r="N184" s="38"/>
      <c r="O184" s="38"/>
      <c r="P184" s="62">
        <v>481.3</v>
      </c>
      <c r="Q184" s="39"/>
      <c r="R184" s="49"/>
    </row>
    <row r="185" spans="1:19" x14ac:dyDescent="0.35">
      <c r="A185" s="28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15"/>
    </row>
    <row r="186" spans="1:19" x14ac:dyDescent="0.35">
      <c r="A186" s="19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1"/>
    </row>
  </sheetData>
  <printOptions horizontalCentered="1"/>
  <pageMargins left="0.39370078740157483" right="0.39370078740157483" top="0.39370078740157483" bottom="0.39370078740157483" header="0.31496062992125984" footer="0"/>
  <pageSetup paperSize="9" scale="50" fitToHeight="0" orientation="portrait" horizontalDpi="1200" verticalDpi="1200" r:id="rId1"/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tabSelected="1" view="pageLayout" zoomScaleNormal="100" workbookViewId="0">
      <selection activeCell="J2" sqref="J2"/>
    </sheetView>
  </sheetViews>
  <sheetFormatPr defaultColWidth="9.109375" defaultRowHeight="14.4" x14ac:dyDescent="0.3"/>
  <cols>
    <col min="1" max="1" width="12.44140625" style="125" customWidth="1"/>
    <col min="2" max="2" width="11.109375" style="117" customWidth="1"/>
    <col min="3" max="3" width="38" style="117" customWidth="1"/>
    <col min="4" max="4" width="21.109375" style="117" customWidth="1"/>
    <col min="5" max="5" width="0" style="117" hidden="1" customWidth="1"/>
    <col min="6" max="6" width="17.109375" style="117" customWidth="1"/>
    <col min="7" max="7" width="0" style="117" hidden="1" customWidth="1"/>
    <col min="8" max="8" width="13.44140625" style="117" customWidth="1"/>
    <col min="9" max="9" width="0" style="117" hidden="1" customWidth="1"/>
    <col min="10" max="10" width="12.5546875" style="117" customWidth="1"/>
    <col min="11" max="11" width="0" style="117" hidden="1" customWidth="1"/>
    <col min="12" max="12" width="11.33203125" style="117" customWidth="1"/>
    <col min="13" max="13" width="2.5546875" style="117" customWidth="1"/>
    <col min="14" max="14" width="12.6640625" style="117" customWidth="1"/>
    <col min="15" max="16384" width="9.109375" style="117"/>
  </cols>
  <sheetData>
    <row r="1" spans="1:14" s="115" customFormat="1" ht="21" x14ac:dyDescent="0.35">
      <c r="A1" s="218" t="s">
        <v>331</v>
      </c>
      <c r="B1" s="219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208"/>
    </row>
    <row r="2" spans="1:14" x14ac:dyDescent="0.3">
      <c r="A2" s="105" t="s">
        <v>130</v>
      </c>
      <c r="B2" s="106"/>
      <c r="C2" s="106"/>
      <c r="D2" s="106"/>
      <c r="E2" s="106"/>
      <c r="F2" s="107" t="s">
        <v>8</v>
      </c>
      <c r="G2" s="106"/>
      <c r="H2" s="106"/>
      <c r="I2" s="106"/>
      <c r="J2" s="88"/>
      <c r="K2" s="106"/>
      <c r="L2" s="90" t="s">
        <v>2</v>
      </c>
      <c r="M2" s="106"/>
      <c r="N2" s="108"/>
    </row>
    <row r="3" spans="1:14" ht="15" x14ac:dyDescent="0.25">
      <c r="A3" s="109" t="s">
        <v>2</v>
      </c>
      <c r="B3" s="106"/>
      <c r="C3" s="106"/>
      <c r="D3" s="106"/>
      <c r="E3" s="106"/>
      <c r="F3" s="106"/>
      <c r="G3" s="106"/>
      <c r="H3" s="106"/>
      <c r="I3" s="106"/>
      <c r="J3" s="88"/>
      <c r="K3" s="106"/>
      <c r="L3" s="90" t="s">
        <v>2</v>
      </c>
      <c r="M3" s="106"/>
      <c r="N3" s="108"/>
    </row>
    <row r="4" spans="1:14" ht="18" x14ac:dyDescent="0.25">
      <c r="A4" s="109" t="s">
        <v>3</v>
      </c>
      <c r="B4" s="106"/>
      <c r="C4" s="106"/>
      <c r="D4" s="106"/>
      <c r="E4" s="106"/>
      <c r="F4" s="106"/>
      <c r="G4" s="106"/>
      <c r="H4" s="106"/>
      <c r="I4" s="106"/>
      <c r="J4" s="88" t="s">
        <v>129</v>
      </c>
      <c r="K4" s="106"/>
      <c r="L4" s="17" t="s">
        <v>99</v>
      </c>
      <c r="M4" s="106"/>
      <c r="N4" s="108"/>
    </row>
    <row r="5" spans="1:14" ht="15" x14ac:dyDescent="0.25">
      <c r="A5" s="109" t="s">
        <v>2</v>
      </c>
      <c r="B5" s="106"/>
      <c r="C5" s="106"/>
      <c r="D5" s="106"/>
      <c r="E5" s="106"/>
      <c r="F5" s="107" t="s">
        <v>5</v>
      </c>
      <c r="G5" s="106"/>
      <c r="H5" s="106"/>
      <c r="I5" s="106"/>
      <c r="J5" s="88" t="s">
        <v>127</v>
      </c>
      <c r="K5" s="106"/>
      <c r="L5" s="85">
        <v>41275</v>
      </c>
      <c r="M5" s="106"/>
      <c r="N5" s="108"/>
    </row>
    <row r="6" spans="1:14" ht="15" x14ac:dyDescent="0.25">
      <c r="A6" s="109" t="s">
        <v>4</v>
      </c>
      <c r="B6" s="106"/>
      <c r="C6" s="106"/>
      <c r="D6" s="106"/>
      <c r="E6" s="106"/>
      <c r="F6" s="107" t="s">
        <v>1</v>
      </c>
      <c r="G6" s="106"/>
      <c r="H6" s="106"/>
      <c r="I6" s="106"/>
      <c r="J6" s="88"/>
      <c r="K6" s="106"/>
      <c r="L6" s="85">
        <v>41639</v>
      </c>
      <c r="M6" s="106"/>
      <c r="N6" s="108"/>
    </row>
    <row r="7" spans="1:14" ht="15" x14ac:dyDescent="0.25">
      <c r="A7" s="105" t="s">
        <v>2</v>
      </c>
      <c r="B7" s="106"/>
      <c r="C7" s="106"/>
      <c r="D7" s="106"/>
      <c r="E7" s="106"/>
      <c r="F7" s="106"/>
      <c r="G7" s="106"/>
      <c r="H7" s="106"/>
      <c r="I7" s="106"/>
      <c r="J7" s="90" t="s">
        <v>128</v>
      </c>
      <c r="K7" s="106"/>
      <c r="L7" s="110" t="s">
        <v>106</v>
      </c>
      <c r="M7" s="106"/>
      <c r="N7" s="108"/>
    </row>
    <row r="8" spans="1:14" ht="15" x14ac:dyDescent="0.25">
      <c r="A8" s="111"/>
      <c r="B8" s="112"/>
      <c r="C8" s="112"/>
      <c r="D8" s="112"/>
      <c r="E8" s="112"/>
      <c r="F8" s="112"/>
      <c r="G8" s="112"/>
      <c r="H8" s="112"/>
      <c r="I8" s="112"/>
      <c r="J8" s="206" t="s">
        <v>142</v>
      </c>
      <c r="K8" s="206"/>
      <c r="L8" s="207">
        <v>41698</v>
      </c>
      <c r="M8" s="112"/>
      <c r="N8" s="113"/>
    </row>
    <row r="9" spans="1:14" ht="15.75" x14ac:dyDescent="0.25">
      <c r="A9" s="114"/>
      <c r="B9" s="92"/>
      <c r="C9" s="114"/>
      <c r="D9" s="260" t="s">
        <v>140</v>
      </c>
      <c r="E9" s="261"/>
      <c r="F9" s="262"/>
      <c r="G9" s="91"/>
      <c r="H9" s="260" t="s">
        <v>141</v>
      </c>
      <c r="I9" s="261"/>
      <c r="J9" s="261"/>
      <c r="K9" s="261"/>
      <c r="L9" s="261"/>
      <c r="M9" s="115"/>
      <c r="N9" s="116"/>
    </row>
    <row r="10" spans="1:14" ht="15" x14ac:dyDescent="0.25">
      <c r="A10" s="86" t="s">
        <v>142</v>
      </c>
      <c r="B10" s="87" t="s">
        <v>148</v>
      </c>
      <c r="C10" s="86" t="s">
        <v>149</v>
      </c>
      <c r="D10" s="93"/>
      <c r="E10" s="93"/>
      <c r="F10" s="94"/>
      <c r="G10" s="93"/>
      <c r="H10" s="93"/>
      <c r="I10" s="93"/>
      <c r="J10" s="93"/>
      <c r="K10" s="94"/>
      <c r="N10" s="118"/>
    </row>
    <row r="11" spans="1:14" ht="15" x14ac:dyDescent="0.25">
      <c r="A11" s="119"/>
      <c r="B11" s="96"/>
      <c r="C11" s="119"/>
      <c r="D11" s="120" t="s">
        <v>143</v>
      </c>
      <c r="E11" s="95"/>
      <c r="F11" s="121" t="s">
        <v>144</v>
      </c>
      <c r="G11" s="95"/>
      <c r="H11" s="123" t="s">
        <v>143</v>
      </c>
      <c r="I11" s="120" t="s">
        <v>145</v>
      </c>
      <c r="J11" s="123" t="s">
        <v>144</v>
      </c>
      <c r="K11" s="121" t="s">
        <v>146</v>
      </c>
      <c r="L11" s="103"/>
      <c r="M11" s="103"/>
      <c r="N11" s="122"/>
    </row>
    <row r="12" spans="1:14" ht="15" x14ac:dyDescent="0.25">
      <c r="A12" s="141"/>
      <c r="B12" s="142"/>
      <c r="C12" s="141"/>
      <c r="D12" s="143"/>
      <c r="E12" s="89"/>
      <c r="F12" s="144"/>
      <c r="G12" s="89"/>
      <c r="H12" s="143"/>
      <c r="I12" s="89"/>
      <c r="J12" s="143"/>
      <c r="K12" s="89"/>
      <c r="L12" s="89"/>
      <c r="M12" s="89"/>
      <c r="N12" s="142"/>
    </row>
    <row r="13" spans="1:14" ht="15" x14ac:dyDescent="0.25">
      <c r="A13" s="141"/>
      <c r="B13" s="134">
        <v>310060</v>
      </c>
      <c r="C13" s="128" t="s">
        <v>14</v>
      </c>
      <c r="D13" s="89"/>
      <c r="E13" s="89"/>
      <c r="F13" s="145"/>
      <c r="G13" s="89"/>
      <c r="H13" s="89"/>
      <c r="I13" s="89"/>
      <c r="J13" s="89"/>
      <c r="K13" s="89"/>
      <c r="L13" s="89"/>
      <c r="M13" s="89"/>
      <c r="N13" s="145"/>
    </row>
    <row r="14" spans="1:14" ht="15" x14ac:dyDescent="0.25">
      <c r="A14" s="133" t="s">
        <v>150</v>
      </c>
      <c r="B14" s="135" t="s">
        <v>151</v>
      </c>
      <c r="C14" s="133" t="s">
        <v>152</v>
      </c>
      <c r="D14" s="89"/>
      <c r="E14" s="89"/>
      <c r="F14" s="136">
        <v>2988</v>
      </c>
      <c r="G14" s="89"/>
      <c r="H14" s="89"/>
      <c r="I14" s="89"/>
      <c r="J14" s="89"/>
      <c r="K14" s="89"/>
      <c r="L14" s="89"/>
      <c r="M14" s="89"/>
      <c r="N14" s="145"/>
    </row>
    <row r="15" spans="1:14" ht="15" x14ac:dyDescent="0.25">
      <c r="A15" s="141"/>
      <c r="B15" s="145"/>
      <c r="C15" s="128" t="s">
        <v>153</v>
      </c>
      <c r="D15" s="89"/>
      <c r="E15" s="89"/>
      <c r="F15" s="146">
        <f>SUM(F14)</f>
        <v>2988</v>
      </c>
      <c r="G15" s="89"/>
      <c r="H15" s="89"/>
      <c r="I15" s="89"/>
      <c r="J15" s="147">
        <f>SUM(F15)</f>
        <v>2988</v>
      </c>
      <c r="K15" s="89"/>
      <c r="L15" s="89"/>
      <c r="M15" s="89"/>
      <c r="N15" s="145"/>
    </row>
    <row r="16" spans="1:14" ht="15" x14ac:dyDescent="0.25">
      <c r="A16" s="141"/>
      <c r="B16" s="145"/>
      <c r="C16" s="141"/>
      <c r="D16" s="89"/>
      <c r="E16" s="89"/>
      <c r="F16" s="145"/>
      <c r="G16" s="89"/>
      <c r="H16" s="89"/>
      <c r="I16" s="89"/>
      <c r="J16" s="89"/>
      <c r="K16" s="89"/>
      <c r="L16" s="89"/>
      <c r="M16" s="89"/>
      <c r="N16" s="145"/>
    </row>
    <row r="17" spans="1:14" ht="15" x14ac:dyDescent="0.25">
      <c r="A17" s="141"/>
      <c r="B17" s="134">
        <v>310070</v>
      </c>
      <c r="C17" s="128" t="s">
        <v>16</v>
      </c>
      <c r="D17" s="89"/>
      <c r="E17" s="89"/>
      <c r="F17" s="145"/>
      <c r="G17" s="89"/>
      <c r="H17" s="89"/>
      <c r="I17" s="89"/>
      <c r="J17" s="89"/>
      <c r="K17" s="89"/>
      <c r="L17" s="89"/>
      <c r="M17" s="89"/>
      <c r="N17" s="145"/>
    </row>
    <row r="18" spans="1:14" ht="15" x14ac:dyDescent="0.25">
      <c r="A18" s="133" t="s">
        <v>154</v>
      </c>
      <c r="B18" s="135" t="s">
        <v>155</v>
      </c>
      <c r="C18" s="133" t="s">
        <v>243</v>
      </c>
      <c r="D18" s="89"/>
      <c r="E18" s="89"/>
      <c r="F18" s="136">
        <v>1000</v>
      </c>
      <c r="G18" s="89"/>
      <c r="H18" s="89"/>
      <c r="I18" s="89"/>
      <c r="J18" s="89"/>
      <c r="K18" s="89"/>
      <c r="L18" s="89"/>
      <c r="M18" s="89"/>
      <c r="N18" s="145"/>
    </row>
    <row r="19" spans="1:14" ht="15" x14ac:dyDescent="0.25">
      <c r="A19" s="141"/>
      <c r="B19" s="145"/>
      <c r="C19" s="133" t="s">
        <v>156</v>
      </c>
      <c r="D19" s="89"/>
      <c r="E19" s="89"/>
      <c r="F19" s="145"/>
      <c r="G19" s="89"/>
      <c r="H19" s="89"/>
      <c r="I19" s="89"/>
      <c r="J19" s="89"/>
      <c r="K19" s="89"/>
      <c r="L19" s="89"/>
      <c r="M19" s="89"/>
      <c r="N19" s="145"/>
    </row>
    <row r="20" spans="1:14" ht="15" x14ac:dyDescent="0.25">
      <c r="A20" s="133" t="s">
        <v>157</v>
      </c>
      <c r="B20" s="135" t="s">
        <v>158</v>
      </c>
      <c r="C20" s="133" t="s">
        <v>159</v>
      </c>
      <c r="D20" s="89"/>
      <c r="E20" s="89"/>
      <c r="F20" s="136">
        <v>1750</v>
      </c>
      <c r="G20" s="89"/>
      <c r="H20" s="89"/>
      <c r="I20" s="89"/>
      <c r="J20" s="89"/>
      <c r="K20" s="89"/>
      <c r="L20" s="89"/>
      <c r="M20" s="89"/>
      <c r="N20" s="145"/>
    </row>
    <row r="21" spans="1:14" ht="15" x14ac:dyDescent="0.25">
      <c r="A21" s="141"/>
      <c r="B21" s="145"/>
      <c r="C21" s="133" t="s">
        <v>160</v>
      </c>
      <c r="D21" s="89"/>
      <c r="E21" s="89"/>
      <c r="F21" s="145"/>
      <c r="G21" s="89"/>
      <c r="H21" s="89"/>
      <c r="I21" s="89"/>
      <c r="J21" s="89"/>
      <c r="K21" s="89"/>
      <c r="L21" s="89"/>
      <c r="M21" s="89"/>
      <c r="N21" s="145"/>
    </row>
    <row r="22" spans="1:14" ht="15" x14ac:dyDescent="0.25">
      <c r="A22" s="137" t="s">
        <v>161</v>
      </c>
      <c r="B22" s="138" t="s">
        <v>162</v>
      </c>
      <c r="C22" s="137" t="s">
        <v>255</v>
      </c>
      <c r="D22" s="98"/>
      <c r="E22" s="98"/>
      <c r="F22" s="132">
        <v>1000</v>
      </c>
      <c r="G22" s="89"/>
      <c r="H22" s="89"/>
      <c r="I22" s="89"/>
      <c r="J22" s="89"/>
      <c r="K22" s="89"/>
      <c r="L22" s="89"/>
      <c r="M22" s="89"/>
      <c r="N22" s="145"/>
    </row>
    <row r="23" spans="1:14" ht="15" x14ac:dyDescent="0.25">
      <c r="A23" s="141"/>
      <c r="B23" s="145"/>
      <c r="C23" s="133" t="s">
        <v>164</v>
      </c>
      <c r="D23" s="89"/>
      <c r="E23" s="89"/>
      <c r="F23" s="145"/>
      <c r="G23" s="89"/>
      <c r="H23" s="89"/>
      <c r="I23" s="89"/>
      <c r="J23" s="89"/>
      <c r="K23" s="89"/>
      <c r="L23" s="89"/>
      <c r="M23" s="89"/>
      <c r="N23" s="145"/>
    </row>
    <row r="24" spans="1:14" ht="15" x14ac:dyDescent="0.25">
      <c r="A24" s="133" t="s">
        <v>165</v>
      </c>
      <c r="B24" s="135" t="s">
        <v>166</v>
      </c>
      <c r="C24" s="133" t="s">
        <v>167</v>
      </c>
      <c r="D24" s="89"/>
      <c r="E24" s="89"/>
      <c r="F24" s="136">
        <v>1000</v>
      </c>
      <c r="G24" s="89"/>
      <c r="H24" s="89"/>
      <c r="I24" s="89"/>
      <c r="J24" s="89"/>
      <c r="K24" s="89"/>
      <c r="L24" s="89"/>
      <c r="M24" s="89"/>
      <c r="N24" s="145"/>
    </row>
    <row r="25" spans="1:14" ht="15" x14ac:dyDescent="0.25">
      <c r="A25" s="133" t="s">
        <v>168</v>
      </c>
      <c r="B25" s="135" t="s">
        <v>151</v>
      </c>
      <c r="C25" s="133" t="s">
        <v>169</v>
      </c>
      <c r="D25" s="89"/>
      <c r="E25" s="89"/>
      <c r="F25" s="136">
        <v>2250</v>
      </c>
      <c r="G25" s="89"/>
      <c r="H25" s="89"/>
      <c r="I25" s="89"/>
      <c r="J25" s="89"/>
      <c r="K25" s="89"/>
      <c r="L25" s="89"/>
      <c r="M25" s="89"/>
      <c r="N25" s="145"/>
    </row>
    <row r="26" spans="1:14" ht="15" x14ac:dyDescent="0.25">
      <c r="A26" s="141"/>
      <c r="B26" s="145"/>
      <c r="C26" s="133" t="s">
        <v>242</v>
      </c>
      <c r="D26" s="89"/>
      <c r="E26" s="89"/>
      <c r="F26" s="136"/>
      <c r="G26" s="89"/>
      <c r="H26" s="89"/>
      <c r="I26" s="89"/>
      <c r="J26" s="89"/>
      <c r="K26" s="89"/>
      <c r="L26" s="89"/>
      <c r="M26" s="89"/>
      <c r="N26" s="145"/>
    </row>
    <row r="27" spans="1:14" ht="15" x14ac:dyDescent="0.25">
      <c r="A27" s="148">
        <v>41520</v>
      </c>
      <c r="B27" s="145"/>
      <c r="C27" s="133" t="s">
        <v>248</v>
      </c>
      <c r="D27" s="89"/>
      <c r="E27" s="89"/>
      <c r="F27" s="136">
        <v>1000</v>
      </c>
      <c r="G27" s="89"/>
      <c r="H27" s="89"/>
      <c r="I27" s="89"/>
      <c r="J27" s="89"/>
      <c r="K27" s="89"/>
      <c r="L27" s="89"/>
      <c r="M27" s="89"/>
      <c r="N27" s="145"/>
    </row>
    <row r="28" spans="1:14" ht="15" x14ac:dyDescent="0.25">
      <c r="A28" s="141"/>
      <c r="B28" s="145"/>
      <c r="C28" s="128" t="s">
        <v>170</v>
      </c>
      <c r="D28" s="89"/>
      <c r="E28" s="89"/>
      <c r="F28" s="146">
        <f>SUM(F18:F27)</f>
        <v>8000</v>
      </c>
      <c r="G28" s="89"/>
      <c r="H28" s="89"/>
      <c r="I28" s="89"/>
      <c r="J28" s="147">
        <f>SUM(F28)</f>
        <v>8000</v>
      </c>
      <c r="K28" s="89"/>
      <c r="L28" s="89"/>
      <c r="M28" s="89"/>
      <c r="N28" s="145"/>
    </row>
    <row r="29" spans="1:14" ht="15" x14ac:dyDescent="0.25">
      <c r="A29" s="141"/>
      <c r="B29" s="145"/>
      <c r="C29" s="141"/>
      <c r="D29" s="89"/>
      <c r="E29" s="89"/>
      <c r="F29" s="145"/>
      <c r="G29" s="89"/>
      <c r="H29" s="89"/>
      <c r="I29" s="89"/>
      <c r="J29" s="89"/>
      <c r="K29" s="89"/>
      <c r="L29" s="89"/>
      <c r="M29" s="89"/>
      <c r="N29" s="145"/>
    </row>
    <row r="30" spans="1:14" ht="15" x14ac:dyDescent="0.25">
      <c r="A30" s="141"/>
      <c r="B30" s="134">
        <v>330000</v>
      </c>
      <c r="C30" s="128" t="s">
        <v>21</v>
      </c>
      <c r="D30" s="89"/>
      <c r="E30" s="89"/>
      <c r="F30" s="145"/>
      <c r="G30" s="89"/>
      <c r="H30" s="89"/>
      <c r="I30" s="89"/>
      <c r="J30" s="89"/>
      <c r="K30" s="89"/>
      <c r="L30" s="89"/>
      <c r="M30" s="89"/>
      <c r="N30" s="145"/>
    </row>
    <row r="31" spans="1:14" ht="15" x14ac:dyDescent="0.25">
      <c r="A31" s="133" t="s">
        <v>171</v>
      </c>
      <c r="B31" s="135" t="s">
        <v>166</v>
      </c>
      <c r="C31" s="133" t="s">
        <v>172</v>
      </c>
      <c r="D31" s="89"/>
      <c r="E31" s="89"/>
      <c r="F31" s="136">
        <v>123.37</v>
      </c>
      <c r="G31" s="89"/>
      <c r="H31" s="89"/>
      <c r="I31" s="89"/>
      <c r="J31" s="89"/>
      <c r="K31" s="89"/>
      <c r="L31" s="89"/>
      <c r="M31" s="89"/>
      <c r="N31" s="145"/>
    </row>
    <row r="32" spans="1:14" ht="15" x14ac:dyDescent="0.25">
      <c r="A32" s="141"/>
      <c r="B32" s="145"/>
      <c r="C32" s="133" t="s">
        <v>173</v>
      </c>
      <c r="D32" s="89"/>
      <c r="E32" s="89"/>
      <c r="F32" s="145"/>
      <c r="G32" s="89"/>
      <c r="H32" s="89"/>
      <c r="I32" s="89"/>
      <c r="J32" s="89"/>
      <c r="K32" s="89"/>
      <c r="L32" s="89"/>
      <c r="M32" s="89"/>
      <c r="N32" s="145"/>
    </row>
    <row r="33" spans="1:14" ht="15" x14ac:dyDescent="0.25">
      <c r="A33" s="141"/>
      <c r="B33" s="145"/>
      <c r="C33" s="128" t="s">
        <v>174</v>
      </c>
      <c r="D33" s="89"/>
      <c r="E33" s="89"/>
      <c r="F33" s="146">
        <f>SUM(F31:F32)</f>
        <v>123.37</v>
      </c>
      <c r="G33" s="89"/>
      <c r="H33" s="89"/>
      <c r="I33" s="89"/>
      <c r="J33" s="147">
        <f>SUM(F33)</f>
        <v>123.37</v>
      </c>
      <c r="K33" s="89"/>
      <c r="L33" s="89"/>
      <c r="M33" s="89"/>
      <c r="N33" s="145"/>
    </row>
    <row r="34" spans="1:14" ht="15" x14ac:dyDescent="0.25">
      <c r="A34" s="141"/>
      <c r="B34" s="145"/>
      <c r="C34" s="141"/>
      <c r="D34" s="89"/>
      <c r="E34" s="89"/>
      <c r="F34" s="145"/>
      <c r="G34" s="89"/>
      <c r="H34" s="89"/>
      <c r="I34" s="89"/>
      <c r="J34" s="89"/>
      <c r="K34" s="89"/>
      <c r="L34" s="89"/>
      <c r="M34" s="89"/>
      <c r="N34" s="145"/>
    </row>
    <row r="35" spans="1:14" ht="15" x14ac:dyDescent="0.25">
      <c r="A35" s="141"/>
      <c r="B35" s="134">
        <v>330020</v>
      </c>
      <c r="C35" s="128" t="s">
        <v>175</v>
      </c>
      <c r="D35" s="89"/>
      <c r="E35" s="89"/>
      <c r="F35" s="145"/>
      <c r="G35" s="89"/>
      <c r="H35" s="89"/>
      <c r="I35" s="89"/>
      <c r="J35" s="89"/>
      <c r="K35" s="89"/>
      <c r="L35" s="89"/>
      <c r="M35" s="89"/>
      <c r="N35" s="145"/>
    </row>
    <row r="36" spans="1:14" ht="15" x14ac:dyDescent="0.25">
      <c r="A36" s="133" t="s">
        <v>163</v>
      </c>
      <c r="B36" s="135" t="s">
        <v>162</v>
      </c>
      <c r="C36" s="133" t="s">
        <v>246</v>
      </c>
      <c r="D36" s="89"/>
      <c r="E36" s="89"/>
      <c r="F36" s="136">
        <v>1107.3499999999999</v>
      </c>
      <c r="G36" s="89"/>
      <c r="H36" s="89"/>
      <c r="I36" s="89"/>
      <c r="J36" s="89"/>
      <c r="K36" s="89"/>
      <c r="L36" s="89"/>
      <c r="M36" s="89"/>
      <c r="N36" s="145"/>
    </row>
    <row r="37" spans="1:14" ht="15" x14ac:dyDescent="0.25">
      <c r="A37" s="133" t="s">
        <v>176</v>
      </c>
      <c r="B37" s="135" t="s">
        <v>166</v>
      </c>
      <c r="C37" s="133" t="s">
        <v>177</v>
      </c>
      <c r="D37" s="89"/>
      <c r="E37" s="89"/>
      <c r="F37" s="136">
        <v>1845.6</v>
      </c>
      <c r="G37" s="89"/>
      <c r="H37" s="89"/>
      <c r="I37" s="89"/>
      <c r="J37" s="89"/>
      <c r="K37" s="89"/>
      <c r="L37" s="89"/>
      <c r="M37" s="89"/>
      <c r="N37" s="145"/>
    </row>
    <row r="38" spans="1:14" x14ac:dyDescent="0.3">
      <c r="A38" s="141"/>
      <c r="B38" s="145"/>
      <c r="C38" s="133" t="s">
        <v>178</v>
      </c>
      <c r="D38" s="89"/>
      <c r="E38" s="89"/>
      <c r="F38" s="145"/>
      <c r="G38" s="89"/>
      <c r="H38" s="89"/>
      <c r="I38" s="89"/>
      <c r="J38" s="89"/>
      <c r="K38" s="89"/>
      <c r="L38" s="89"/>
      <c r="M38" s="89"/>
      <c r="N38" s="145"/>
    </row>
    <row r="39" spans="1:14" x14ac:dyDescent="0.3">
      <c r="A39" s="133" t="s">
        <v>179</v>
      </c>
      <c r="B39" s="135" t="s">
        <v>166</v>
      </c>
      <c r="C39" s="133" t="s">
        <v>180</v>
      </c>
      <c r="D39" s="89"/>
      <c r="E39" s="89"/>
      <c r="F39" s="136">
        <v>1105.57</v>
      </c>
      <c r="G39" s="89"/>
      <c r="H39" s="89"/>
      <c r="I39" s="89"/>
      <c r="J39" s="89"/>
      <c r="K39" s="89"/>
      <c r="L39" s="89"/>
      <c r="M39" s="89"/>
      <c r="N39" s="145"/>
    </row>
    <row r="40" spans="1:14" x14ac:dyDescent="0.3">
      <c r="A40" s="139">
        <v>41551</v>
      </c>
      <c r="B40" s="135"/>
      <c r="C40" s="133" t="s">
        <v>250</v>
      </c>
      <c r="D40" s="89"/>
      <c r="E40" s="89"/>
      <c r="F40" s="136">
        <v>935.18</v>
      </c>
      <c r="G40" s="89"/>
      <c r="H40" s="89"/>
      <c r="I40" s="89"/>
      <c r="J40" s="89"/>
      <c r="K40" s="89"/>
      <c r="L40" s="89"/>
      <c r="M40" s="89"/>
      <c r="N40" s="145"/>
    </row>
    <row r="41" spans="1:14" x14ac:dyDescent="0.3">
      <c r="A41" s="139">
        <v>41551</v>
      </c>
      <c r="B41" s="135"/>
      <c r="C41" s="133" t="s">
        <v>249</v>
      </c>
      <c r="D41" s="89"/>
      <c r="E41" s="89"/>
      <c r="F41" s="136">
        <v>1047.4000000000001</v>
      </c>
      <c r="G41" s="89"/>
      <c r="H41" s="89"/>
      <c r="I41" s="89"/>
      <c r="J41" s="89"/>
      <c r="K41" s="89"/>
      <c r="L41" s="89"/>
      <c r="M41" s="89"/>
      <c r="N41" s="145"/>
    </row>
    <row r="42" spans="1:14" x14ac:dyDescent="0.3">
      <c r="A42" s="139">
        <v>41551</v>
      </c>
      <c r="B42" s="135"/>
      <c r="C42" s="133" t="s">
        <v>251</v>
      </c>
      <c r="D42" s="89"/>
      <c r="E42" s="89"/>
      <c r="F42" s="136">
        <v>486.29</v>
      </c>
      <c r="G42" s="89"/>
      <c r="H42" s="89"/>
      <c r="I42" s="89"/>
      <c r="J42" s="89"/>
      <c r="K42" s="89"/>
      <c r="L42" s="89"/>
      <c r="M42" s="89"/>
      <c r="N42" s="145"/>
    </row>
    <row r="43" spans="1:14" x14ac:dyDescent="0.3">
      <c r="A43" s="139">
        <v>41551</v>
      </c>
      <c r="B43" s="135"/>
      <c r="C43" s="133" t="s">
        <v>252</v>
      </c>
      <c r="D43" s="89"/>
      <c r="E43" s="89"/>
      <c r="F43" s="136">
        <v>74.81</v>
      </c>
      <c r="G43" s="89"/>
      <c r="H43" s="89"/>
      <c r="I43" s="89"/>
      <c r="J43" s="89"/>
      <c r="K43" s="89"/>
      <c r="L43" s="89"/>
      <c r="M43" s="89"/>
      <c r="N43" s="145"/>
    </row>
    <row r="44" spans="1:14" x14ac:dyDescent="0.3">
      <c r="A44" s="133" t="s">
        <v>183</v>
      </c>
      <c r="B44" s="135" t="s">
        <v>151</v>
      </c>
      <c r="C44" s="133" t="s">
        <v>184</v>
      </c>
      <c r="D44" s="89"/>
      <c r="E44" s="89"/>
      <c r="F44" s="136">
        <v>2995.69</v>
      </c>
      <c r="G44" s="89"/>
      <c r="H44" s="89"/>
      <c r="I44" s="89"/>
      <c r="J44" s="89"/>
      <c r="K44" s="89"/>
      <c r="L44" s="89"/>
      <c r="M44" s="89"/>
      <c r="N44" s="145"/>
    </row>
    <row r="45" spans="1:14" x14ac:dyDescent="0.3">
      <c r="A45" s="141"/>
      <c r="B45" s="145"/>
      <c r="C45" s="133" t="s">
        <v>185</v>
      </c>
      <c r="D45" s="89"/>
      <c r="E45" s="89"/>
      <c r="F45" s="145"/>
      <c r="G45" s="89"/>
      <c r="H45" s="89"/>
      <c r="I45" s="89"/>
      <c r="J45" s="89"/>
      <c r="K45" s="89"/>
      <c r="L45" s="89"/>
      <c r="M45" s="89"/>
      <c r="N45" s="145"/>
    </row>
    <row r="46" spans="1:14" x14ac:dyDescent="0.3">
      <c r="A46" s="133" t="s">
        <v>186</v>
      </c>
      <c r="B46" s="135" t="s">
        <v>166</v>
      </c>
      <c r="C46" s="133" t="s">
        <v>187</v>
      </c>
      <c r="D46" s="89"/>
      <c r="E46" s="89"/>
      <c r="F46" s="136">
        <v>935.18</v>
      </c>
      <c r="G46" s="89"/>
      <c r="H46" s="89"/>
      <c r="I46" s="89"/>
      <c r="J46" s="89"/>
      <c r="K46" s="89"/>
      <c r="L46" s="89"/>
      <c r="M46" s="89"/>
      <c r="N46" s="145"/>
    </row>
    <row r="47" spans="1:14" x14ac:dyDescent="0.3">
      <c r="A47" s="141"/>
      <c r="B47" s="145"/>
      <c r="C47" s="133" t="s">
        <v>188</v>
      </c>
      <c r="D47" s="89"/>
      <c r="E47" s="89"/>
      <c r="F47" s="145"/>
      <c r="G47" s="89"/>
      <c r="H47" s="89"/>
      <c r="I47" s="89"/>
      <c r="J47" s="89"/>
      <c r="K47" s="89"/>
      <c r="L47" s="89"/>
      <c r="M47" s="89"/>
      <c r="N47" s="145"/>
    </row>
    <row r="48" spans="1:14" x14ac:dyDescent="0.3">
      <c r="A48" s="133" t="s">
        <v>192</v>
      </c>
      <c r="B48" s="135" t="s">
        <v>166</v>
      </c>
      <c r="C48" s="133" t="s">
        <v>193</v>
      </c>
      <c r="D48" s="89"/>
      <c r="E48" s="89"/>
      <c r="F48" s="136">
        <v>521.92999999999995</v>
      </c>
      <c r="G48" s="89"/>
      <c r="H48" s="89"/>
      <c r="I48" s="89"/>
      <c r="J48" s="89"/>
      <c r="K48" s="89"/>
      <c r="L48" s="89"/>
      <c r="M48" s="89"/>
      <c r="N48" s="145"/>
    </row>
    <row r="49" spans="1:14" x14ac:dyDescent="0.3">
      <c r="A49" s="141"/>
      <c r="B49" s="145"/>
      <c r="C49" s="133" t="s">
        <v>194</v>
      </c>
      <c r="D49" s="89"/>
      <c r="E49" s="89"/>
      <c r="F49" s="145"/>
      <c r="G49" s="89"/>
      <c r="H49" s="89"/>
      <c r="I49" s="89"/>
      <c r="J49" s="89"/>
      <c r="K49" s="89"/>
      <c r="L49" s="89"/>
      <c r="M49" s="89"/>
      <c r="N49" s="145"/>
    </row>
    <row r="50" spans="1:14" x14ac:dyDescent="0.3">
      <c r="A50" s="141"/>
      <c r="B50" s="145"/>
      <c r="C50" s="128" t="s">
        <v>195</v>
      </c>
      <c r="D50" s="89"/>
      <c r="E50" s="89"/>
      <c r="F50" s="146">
        <f>SUM(F36:F49)</f>
        <v>11055.000000000002</v>
      </c>
      <c r="G50" s="89"/>
      <c r="H50" s="89"/>
      <c r="I50" s="89"/>
      <c r="J50" s="147">
        <f>SUM(F50)</f>
        <v>11055.000000000002</v>
      </c>
      <c r="K50" s="89"/>
      <c r="L50" s="89"/>
      <c r="M50" s="89"/>
      <c r="N50" s="145"/>
    </row>
    <row r="51" spans="1:14" x14ac:dyDescent="0.3">
      <c r="A51" s="141"/>
      <c r="B51" s="145"/>
      <c r="C51" s="141"/>
      <c r="D51" s="89"/>
      <c r="E51" s="89"/>
      <c r="F51" s="145"/>
      <c r="G51" s="89"/>
      <c r="H51" s="89"/>
      <c r="I51" s="89"/>
      <c r="J51" s="89"/>
      <c r="K51" s="89"/>
      <c r="L51" s="89"/>
      <c r="M51" s="89"/>
      <c r="N51" s="145"/>
    </row>
    <row r="52" spans="1:14" x14ac:dyDescent="0.3">
      <c r="A52" s="141"/>
      <c r="B52" s="134">
        <v>350100</v>
      </c>
      <c r="C52" s="128" t="s">
        <v>26</v>
      </c>
      <c r="D52" s="89"/>
      <c r="E52" s="89"/>
      <c r="F52" s="145"/>
      <c r="G52" s="89"/>
      <c r="H52" s="89"/>
      <c r="I52" s="89"/>
      <c r="J52" s="89"/>
      <c r="K52" s="89"/>
      <c r="L52" s="89"/>
      <c r="M52" s="89"/>
      <c r="N52" s="145"/>
    </row>
    <row r="53" spans="1:14" x14ac:dyDescent="0.3">
      <c r="A53" s="133" t="s">
        <v>196</v>
      </c>
      <c r="B53" s="135" t="s">
        <v>197</v>
      </c>
      <c r="C53" s="133" t="s">
        <v>198</v>
      </c>
      <c r="D53" s="89"/>
      <c r="E53" s="89"/>
      <c r="F53" s="136">
        <v>45.55</v>
      </c>
      <c r="G53" s="89"/>
      <c r="H53" s="89"/>
      <c r="I53" s="89"/>
      <c r="J53" s="89"/>
      <c r="K53" s="89"/>
      <c r="L53" s="89"/>
      <c r="M53" s="89"/>
      <c r="N53" s="145"/>
    </row>
    <row r="54" spans="1:14" x14ac:dyDescent="0.3">
      <c r="A54" s="141"/>
      <c r="B54" s="145"/>
      <c r="C54" s="128" t="s">
        <v>199</v>
      </c>
      <c r="D54" s="89"/>
      <c r="E54" s="89"/>
      <c r="F54" s="146">
        <f>SUM(F53)</f>
        <v>45.55</v>
      </c>
      <c r="G54" s="89"/>
      <c r="H54" s="89"/>
      <c r="I54" s="89"/>
      <c r="J54" s="147">
        <f>SUM(F54)</f>
        <v>45.55</v>
      </c>
      <c r="K54" s="89"/>
      <c r="L54" s="89"/>
      <c r="M54" s="89"/>
      <c r="N54" s="145"/>
    </row>
    <row r="55" spans="1:14" x14ac:dyDescent="0.3">
      <c r="A55" s="141"/>
      <c r="B55" s="145"/>
      <c r="C55" s="128"/>
      <c r="D55" s="89"/>
      <c r="E55" s="89"/>
      <c r="F55" s="146"/>
      <c r="G55" s="89"/>
      <c r="H55" s="89"/>
      <c r="I55" s="89"/>
      <c r="J55" s="147"/>
      <c r="K55" s="89"/>
      <c r="L55" s="89"/>
      <c r="M55" s="89"/>
      <c r="N55" s="145"/>
    </row>
    <row r="56" spans="1:14" x14ac:dyDescent="0.3">
      <c r="A56" s="141"/>
      <c r="B56" s="134">
        <v>375000</v>
      </c>
      <c r="C56" s="128" t="s">
        <v>247</v>
      </c>
      <c r="D56" s="89"/>
      <c r="E56" s="89"/>
      <c r="F56" s="146"/>
      <c r="G56" s="89"/>
      <c r="H56" s="89"/>
      <c r="I56" s="89"/>
      <c r="J56" s="147"/>
      <c r="K56" s="89"/>
      <c r="L56" s="89"/>
      <c r="M56" s="89"/>
      <c r="N56" s="145"/>
    </row>
    <row r="57" spans="1:14" x14ac:dyDescent="0.3">
      <c r="A57" s="133" t="s">
        <v>181</v>
      </c>
      <c r="B57" s="135" t="s">
        <v>151</v>
      </c>
      <c r="C57" s="137" t="s">
        <v>182</v>
      </c>
      <c r="D57" s="89"/>
      <c r="E57" s="89"/>
      <c r="F57" s="136">
        <v>800</v>
      </c>
      <c r="G57" s="89"/>
      <c r="H57" s="89"/>
      <c r="I57" s="89"/>
      <c r="J57" s="147"/>
      <c r="K57" s="89"/>
      <c r="L57" s="89"/>
      <c r="M57" s="89"/>
      <c r="N57" s="145"/>
    </row>
    <row r="58" spans="1:14" x14ac:dyDescent="0.3">
      <c r="A58" s="133" t="s">
        <v>189</v>
      </c>
      <c r="B58" s="135" t="s">
        <v>151</v>
      </c>
      <c r="C58" s="137" t="s">
        <v>190</v>
      </c>
      <c r="D58" s="89"/>
      <c r="E58" s="89"/>
      <c r="F58" s="136">
        <v>500</v>
      </c>
      <c r="G58" s="89"/>
      <c r="H58" s="89"/>
      <c r="I58" s="89"/>
      <c r="J58" s="147"/>
      <c r="K58" s="89"/>
      <c r="L58" s="89"/>
      <c r="M58" s="89"/>
      <c r="N58" s="145"/>
    </row>
    <row r="59" spans="1:14" x14ac:dyDescent="0.3">
      <c r="A59" s="141"/>
      <c r="B59" s="145"/>
      <c r="C59" s="137" t="s">
        <v>191</v>
      </c>
      <c r="D59" s="89"/>
      <c r="E59" s="89"/>
      <c r="F59" s="145"/>
      <c r="G59" s="89"/>
      <c r="H59" s="89"/>
      <c r="I59" s="89"/>
      <c r="J59" s="147"/>
      <c r="K59" s="89"/>
      <c r="L59" s="89"/>
      <c r="M59" s="89"/>
      <c r="N59" s="145"/>
    </row>
    <row r="60" spans="1:14" x14ac:dyDescent="0.3">
      <c r="A60" s="149">
        <v>41639</v>
      </c>
      <c r="B60" s="145"/>
      <c r="C60" s="137" t="s">
        <v>254</v>
      </c>
      <c r="D60" s="89"/>
      <c r="E60" s="89"/>
      <c r="F60" s="129">
        <v>100</v>
      </c>
      <c r="G60" s="89"/>
      <c r="H60" s="89"/>
      <c r="I60" s="89"/>
      <c r="J60" s="147"/>
      <c r="K60" s="89"/>
      <c r="L60" s="89"/>
      <c r="M60" s="89"/>
      <c r="N60" s="145"/>
    </row>
    <row r="61" spans="1:14" x14ac:dyDescent="0.3">
      <c r="A61" s="141"/>
      <c r="B61" s="145"/>
      <c r="C61" s="128" t="s">
        <v>253</v>
      </c>
      <c r="D61" s="89"/>
      <c r="E61" s="89"/>
      <c r="F61" s="146">
        <f>SUM(F57:F60)</f>
        <v>1400</v>
      </c>
      <c r="G61" s="89"/>
      <c r="H61" s="89"/>
      <c r="I61" s="89"/>
      <c r="J61" s="147">
        <f>SUM(F61)</f>
        <v>1400</v>
      </c>
      <c r="K61" s="89"/>
      <c r="L61" s="89"/>
      <c r="M61" s="89"/>
      <c r="N61" s="145"/>
    </row>
    <row r="62" spans="1:14" x14ac:dyDescent="0.3">
      <c r="A62" s="141"/>
      <c r="B62" s="145"/>
      <c r="C62" s="141"/>
      <c r="D62" s="89"/>
      <c r="E62" s="89"/>
      <c r="F62" s="145"/>
      <c r="G62" s="89"/>
      <c r="H62" s="89"/>
      <c r="I62" s="89"/>
      <c r="J62" s="89"/>
      <c r="K62" s="89"/>
      <c r="L62" s="89"/>
      <c r="M62" s="89"/>
      <c r="N62" s="145"/>
    </row>
    <row r="63" spans="1:14" x14ac:dyDescent="0.3">
      <c r="A63" s="141"/>
      <c r="B63" s="134">
        <v>380000</v>
      </c>
      <c r="C63" s="128" t="s">
        <v>33</v>
      </c>
      <c r="D63" s="89"/>
      <c r="E63" s="89"/>
      <c r="F63" s="145"/>
      <c r="G63" s="89"/>
      <c r="H63" s="89"/>
      <c r="I63" s="89"/>
      <c r="J63" s="89"/>
      <c r="K63" s="89"/>
      <c r="L63" s="89"/>
      <c r="M63" s="89"/>
      <c r="N63" s="145"/>
    </row>
    <row r="64" spans="1:14" x14ac:dyDescent="0.3">
      <c r="A64" s="133" t="s">
        <v>200</v>
      </c>
      <c r="B64" s="135" t="s">
        <v>166</v>
      </c>
      <c r="C64" s="133" t="s">
        <v>201</v>
      </c>
      <c r="D64" s="89"/>
      <c r="E64" s="89"/>
      <c r="F64" s="136">
        <v>193.35</v>
      </c>
      <c r="G64" s="89"/>
      <c r="H64" s="89"/>
      <c r="I64" s="89"/>
      <c r="J64" s="89"/>
      <c r="K64" s="89"/>
      <c r="L64" s="89"/>
      <c r="M64" s="89"/>
      <c r="N64" s="145"/>
    </row>
    <row r="65" spans="1:14" x14ac:dyDescent="0.3">
      <c r="A65" s="133" t="s">
        <v>202</v>
      </c>
      <c r="B65" s="135" t="s">
        <v>158</v>
      </c>
      <c r="C65" s="133" t="s">
        <v>203</v>
      </c>
      <c r="D65" s="89"/>
      <c r="E65" s="89"/>
      <c r="F65" s="136">
        <v>23.2</v>
      </c>
      <c r="G65" s="89"/>
      <c r="H65" s="89"/>
      <c r="I65" s="89"/>
      <c r="J65" s="89"/>
      <c r="K65" s="89"/>
      <c r="L65" s="89"/>
      <c r="M65" s="89"/>
      <c r="N65" s="145"/>
    </row>
    <row r="66" spans="1:14" x14ac:dyDescent="0.3">
      <c r="A66" s="141"/>
      <c r="B66" s="145"/>
      <c r="C66" s="133" t="s">
        <v>204</v>
      </c>
      <c r="D66" s="89"/>
      <c r="E66" s="89"/>
      <c r="F66" s="145"/>
      <c r="G66" s="89"/>
      <c r="H66" s="89"/>
      <c r="I66" s="89"/>
      <c r="J66" s="89"/>
      <c r="K66" s="89"/>
      <c r="L66" s="89"/>
      <c r="M66" s="89"/>
      <c r="N66" s="145"/>
    </row>
    <row r="67" spans="1:14" x14ac:dyDescent="0.3">
      <c r="A67" s="133" t="s">
        <v>205</v>
      </c>
      <c r="B67" s="135" t="s">
        <v>206</v>
      </c>
      <c r="C67" s="133" t="s">
        <v>207</v>
      </c>
      <c r="D67" s="89"/>
      <c r="E67" s="89"/>
      <c r="F67" s="136">
        <v>308</v>
      </c>
      <c r="G67" s="89"/>
      <c r="H67" s="89"/>
      <c r="I67" s="89"/>
      <c r="J67" s="89"/>
      <c r="K67" s="89"/>
      <c r="L67" s="89"/>
      <c r="M67" s="89"/>
      <c r="N67" s="145"/>
    </row>
    <row r="68" spans="1:14" x14ac:dyDescent="0.3">
      <c r="A68" s="141"/>
      <c r="B68" s="145"/>
      <c r="C68" s="128" t="s">
        <v>208</v>
      </c>
      <c r="D68" s="89"/>
      <c r="E68" s="89"/>
      <c r="F68" s="146">
        <f>SUM(F63:F67)</f>
        <v>524.54999999999995</v>
      </c>
      <c r="G68" s="89"/>
      <c r="H68" s="89"/>
      <c r="I68" s="89"/>
      <c r="J68" s="147">
        <f>SUM(F68)</f>
        <v>524.54999999999995</v>
      </c>
      <c r="K68" s="89"/>
      <c r="L68" s="89"/>
      <c r="M68" s="89"/>
      <c r="N68" s="145"/>
    </row>
    <row r="69" spans="1:14" x14ac:dyDescent="0.3">
      <c r="A69" s="141"/>
      <c r="B69" s="145"/>
      <c r="C69" s="141"/>
      <c r="D69" s="89"/>
      <c r="E69" s="89"/>
      <c r="F69" s="145"/>
      <c r="G69" s="89"/>
      <c r="H69" s="89"/>
      <c r="I69" s="89"/>
      <c r="J69" s="89"/>
      <c r="K69" s="89"/>
      <c r="L69" s="89"/>
      <c r="M69" s="89"/>
      <c r="N69" s="145"/>
    </row>
    <row r="70" spans="1:14" x14ac:dyDescent="0.3">
      <c r="A70" s="141"/>
      <c r="B70" s="134">
        <v>601700</v>
      </c>
      <c r="C70" s="128" t="s">
        <v>147</v>
      </c>
      <c r="D70" s="89"/>
      <c r="E70" s="89"/>
      <c r="F70" s="145"/>
      <c r="G70" s="89"/>
      <c r="H70" s="89"/>
      <c r="I70" s="89"/>
      <c r="J70" s="89"/>
      <c r="K70" s="89"/>
      <c r="L70" s="89"/>
      <c r="M70" s="89"/>
      <c r="N70" s="145"/>
    </row>
    <row r="71" spans="1:14" x14ac:dyDescent="0.3">
      <c r="A71" s="133" t="s">
        <v>209</v>
      </c>
      <c r="B71" s="135" t="s">
        <v>210</v>
      </c>
      <c r="C71" s="137" t="s">
        <v>245</v>
      </c>
      <c r="D71" s="126">
        <v>352.85</v>
      </c>
      <c r="E71" s="130"/>
      <c r="F71" s="131"/>
      <c r="G71" s="89"/>
      <c r="H71" s="89"/>
      <c r="I71" s="89"/>
      <c r="J71" s="89"/>
      <c r="K71" s="89"/>
      <c r="L71" s="89"/>
      <c r="M71" s="89"/>
      <c r="N71" s="145"/>
    </row>
    <row r="72" spans="1:14" x14ac:dyDescent="0.3">
      <c r="A72" s="141"/>
      <c r="B72" s="145"/>
      <c r="C72" s="128" t="s">
        <v>211</v>
      </c>
      <c r="D72" s="147">
        <f>SUM(D71)</f>
        <v>352.85</v>
      </c>
      <c r="E72" s="89"/>
      <c r="F72" s="145"/>
      <c r="G72" s="89"/>
      <c r="H72" s="147">
        <f>SUM(D72)</f>
        <v>352.85</v>
      </c>
      <c r="I72" s="89"/>
      <c r="J72" s="89"/>
      <c r="K72" s="89"/>
      <c r="L72" s="89"/>
      <c r="M72" s="89"/>
      <c r="N72" s="145"/>
    </row>
    <row r="73" spans="1:14" x14ac:dyDescent="0.3">
      <c r="A73" s="141"/>
      <c r="B73" s="145"/>
      <c r="C73" s="128"/>
      <c r="D73" s="147"/>
      <c r="E73" s="89"/>
      <c r="F73" s="145"/>
      <c r="G73" s="89"/>
      <c r="H73" s="147"/>
      <c r="I73" s="89"/>
      <c r="J73" s="89"/>
      <c r="K73" s="89"/>
      <c r="L73" s="89"/>
      <c r="M73" s="89"/>
      <c r="N73" s="145"/>
    </row>
    <row r="74" spans="1:14" x14ac:dyDescent="0.3">
      <c r="A74" s="141"/>
      <c r="B74" s="134">
        <v>603400</v>
      </c>
      <c r="C74" s="128" t="s">
        <v>256</v>
      </c>
      <c r="D74" s="147"/>
      <c r="E74" s="89"/>
      <c r="F74" s="145"/>
      <c r="G74" s="89"/>
      <c r="H74" s="147"/>
      <c r="I74" s="89"/>
      <c r="J74" s="89"/>
      <c r="K74" s="89"/>
      <c r="L74" s="89"/>
      <c r="M74" s="89"/>
      <c r="N74" s="145"/>
    </row>
    <row r="75" spans="1:14" x14ac:dyDescent="0.3">
      <c r="A75" s="148">
        <v>41639</v>
      </c>
      <c r="B75" s="150">
        <v>154000</v>
      </c>
      <c r="C75" s="133" t="s">
        <v>257</v>
      </c>
      <c r="D75" s="140">
        <v>7083</v>
      </c>
      <c r="E75" s="89"/>
      <c r="F75" s="145"/>
      <c r="G75" s="89"/>
      <c r="H75" s="147"/>
      <c r="I75" s="89"/>
      <c r="J75" s="89"/>
      <c r="K75" s="89"/>
      <c r="L75" s="89"/>
      <c r="M75" s="89"/>
      <c r="N75" s="145"/>
    </row>
    <row r="76" spans="1:14" x14ac:dyDescent="0.3">
      <c r="A76" s="141"/>
      <c r="B76" s="145"/>
      <c r="C76" s="128"/>
      <c r="D76" s="147">
        <f>SUM(D75)</f>
        <v>7083</v>
      </c>
      <c r="E76" s="89"/>
      <c r="F76" s="145"/>
      <c r="G76" s="89"/>
      <c r="H76" s="147">
        <f>SUM(D76)</f>
        <v>7083</v>
      </c>
      <c r="I76" s="89"/>
      <c r="J76" s="89"/>
      <c r="K76" s="89"/>
      <c r="L76" s="89"/>
      <c r="M76" s="89"/>
      <c r="N76" s="145"/>
    </row>
    <row r="77" spans="1:14" x14ac:dyDescent="0.3">
      <c r="A77" s="141"/>
      <c r="B77" s="145"/>
      <c r="C77" s="141"/>
      <c r="D77" s="89"/>
      <c r="E77" s="89"/>
      <c r="F77" s="145"/>
      <c r="G77" s="89"/>
      <c r="H77" s="89"/>
      <c r="I77" s="89"/>
      <c r="J77" s="89"/>
      <c r="K77" s="89"/>
      <c r="L77" s="89"/>
      <c r="M77" s="89"/>
      <c r="N77" s="145"/>
    </row>
    <row r="78" spans="1:14" x14ac:dyDescent="0.3">
      <c r="A78" s="141"/>
      <c r="B78" s="134">
        <v>620100</v>
      </c>
      <c r="C78" s="128" t="s">
        <v>212</v>
      </c>
      <c r="D78" s="89"/>
      <c r="E78" s="89"/>
      <c r="F78" s="145"/>
      <c r="G78" s="89"/>
      <c r="H78" s="89"/>
      <c r="I78" s="89"/>
      <c r="J78" s="89"/>
      <c r="K78" s="89"/>
      <c r="L78" s="89"/>
      <c r="M78" s="89"/>
      <c r="N78" s="145"/>
    </row>
    <row r="79" spans="1:14" x14ac:dyDescent="0.3">
      <c r="A79" s="133" t="s">
        <v>213</v>
      </c>
      <c r="B79" s="135" t="s">
        <v>151</v>
      </c>
      <c r="C79" s="133" t="s">
        <v>214</v>
      </c>
      <c r="D79" s="140">
        <v>2221.6</v>
      </c>
      <c r="E79" s="89"/>
      <c r="F79" s="145"/>
      <c r="G79" s="89"/>
      <c r="H79" s="89"/>
      <c r="I79" s="89"/>
      <c r="J79" s="89"/>
      <c r="K79" s="89"/>
      <c r="L79" s="89"/>
      <c r="M79" s="89"/>
      <c r="N79" s="145"/>
    </row>
    <row r="80" spans="1:14" x14ac:dyDescent="0.3">
      <c r="A80" s="141"/>
      <c r="B80" s="145"/>
      <c r="C80" s="133" t="s">
        <v>215</v>
      </c>
      <c r="D80" s="89"/>
      <c r="E80" s="89"/>
      <c r="F80" s="145"/>
      <c r="G80" s="89"/>
      <c r="H80" s="89"/>
      <c r="I80" s="89"/>
      <c r="J80" s="89"/>
      <c r="K80" s="89"/>
      <c r="L80" s="89"/>
      <c r="M80" s="89"/>
      <c r="N80" s="145"/>
    </row>
    <row r="81" spans="1:14" x14ac:dyDescent="0.3">
      <c r="A81" s="141"/>
      <c r="B81" s="145"/>
      <c r="C81" s="128" t="s">
        <v>216</v>
      </c>
      <c r="D81" s="147">
        <f>SUM(D79:D80)</f>
        <v>2221.6</v>
      </c>
      <c r="E81" s="89"/>
      <c r="F81" s="145"/>
      <c r="G81" s="89"/>
      <c r="H81" s="147">
        <f>SUM(D81)</f>
        <v>2221.6</v>
      </c>
      <c r="I81" s="89"/>
      <c r="J81" s="89"/>
      <c r="K81" s="89"/>
      <c r="L81" s="89"/>
      <c r="M81" s="89"/>
      <c r="N81" s="145"/>
    </row>
    <row r="82" spans="1:14" x14ac:dyDescent="0.3">
      <c r="A82" s="141"/>
      <c r="B82" s="145"/>
      <c r="C82" s="141"/>
      <c r="D82" s="89"/>
      <c r="E82" s="89"/>
      <c r="F82" s="145"/>
      <c r="G82" s="89"/>
      <c r="H82" s="89"/>
      <c r="I82" s="89"/>
      <c r="J82" s="89"/>
      <c r="K82" s="89"/>
      <c r="L82" s="89"/>
      <c r="M82" s="89"/>
      <c r="N82" s="145"/>
    </row>
    <row r="83" spans="1:14" x14ac:dyDescent="0.3">
      <c r="A83" s="141"/>
      <c r="B83" s="134">
        <v>621100</v>
      </c>
      <c r="C83" s="128" t="s">
        <v>217</v>
      </c>
      <c r="D83" s="89"/>
      <c r="E83" s="89"/>
      <c r="F83" s="145"/>
      <c r="G83" s="89"/>
      <c r="H83" s="89"/>
      <c r="I83" s="89"/>
      <c r="J83" s="89"/>
      <c r="K83" s="89"/>
      <c r="L83" s="89"/>
      <c r="M83" s="89"/>
      <c r="N83" s="145"/>
    </row>
    <row r="84" spans="1:14" x14ac:dyDescent="0.3">
      <c r="A84" s="133" t="s">
        <v>161</v>
      </c>
      <c r="B84" s="135" t="s">
        <v>218</v>
      </c>
      <c r="C84" s="133" t="s">
        <v>219</v>
      </c>
      <c r="D84" s="140">
        <v>163.80000000000001</v>
      </c>
      <c r="E84" s="89"/>
      <c r="F84" s="145"/>
      <c r="G84" s="89"/>
      <c r="H84" s="89"/>
      <c r="I84" s="89"/>
      <c r="J84" s="89"/>
      <c r="K84" s="89"/>
      <c r="L84" s="89"/>
      <c r="M84" s="89"/>
      <c r="N84" s="145"/>
    </row>
    <row r="85" spans="1:14" x14ac:dyDescent="0.3">
      <c r="A85" s="141"/>
      <c r="B85" s="145"/>
      <c r="C85" s="133" t="s">
        <v>220</v>
      </c>
      <c r="D85" s="89"/>
      <c r="E85" s="89"/>
      <c r="F85" s="145"/>
      <c r="G85" s="89"/>
      <c r="H85" s="89"/>
      <c r="I85" s="89"/>
      <c r="J85" s="89"/>
      <c r="K85" s="89"/>
      <c r="L85" s="89"/>
      <c r="M85" s="89"/>
      <c r="N85" s="145"/>
    </row>
    <row r="86" spans="1:14" x14ac:dyDescent="0.3">
      <c r="A86" s="133" t="s">
        <v>161</v>
      </c>
      <c r="B86" s="135" t="s">
        <v>218</v>
      </c>
      <c r="C86" s="133" t="s">
        <v>219</v>
      </c>
      <c r="D86" s="140">
        <v>5</v>
      </c>
      <c r="E86" s="89"/>
      <c r="F86" s="145"/>
      <c r="G86" s="89"/>
      <c r="H86" s="89"/>
      <c r="I86" s="89"/>
      <c r="J86" s="89"/>
      <c r="K86" s="89"/>
      <c r="L86" s="89"/>
      <c r="M86" s="89"/>
      <c r="N86" s="145"/>
    </row>
    <row r="87" spans="1:14" x14ac:dyDescent="0.3">
      <c r="A87" s="141"/>
      <c r="B87" s="145"/>
      <c r="C87" s="133" t="s">
        <v>220</v>
      </c>
      <c r="D87" s="89"/>
      <c r="E87" s="89"/>
      <c r="F87" s="145"/>
      <c r="G87" s="89"/>
      <c r="H87" s="89"/>
      <c r="I87" s="89"/>
      <c r="J87" s="89"/>
      <c r="K87" s="89"/>
      <c r="L87" s="89"/>
      <c r="M87" s="89"/>
      <c r="N87" s="145"/>
    </row>
    <row r="88" spans="1:14" x14ac:dyDescent="0.3">
      <c r="A88" s="133" t="s">
        <v>221</v>
      </c>
      <c r="B88" s="135" t="s">
        <v>166</v>
      </c>
      <c r="C88" s="133" t="s">
        <v>222</v>
      </c>
      <c r="D88" s="140">
        <v>535.25</v>
      </c>
      <c r="E88" s="89"/>
      <c r="F88" s="145"/>
      <c r="G88" s="89"/>
      <c r="H88" s="89"/>
      <c r="I88" s="89"/>
      <c r="J88" s="89"/>
      <c r="K88" s="89"/>
      <c r="L88" s="89"/>
      <c r="M88" s="89"/>
      <c r="N88" s="145"/>
    </row>
    <row r="89" spans="1:14" x14ac:dyDescent="0.3">
      <c r="A89" s="141"/>
      <c r="B89" s="145"/>
      <c r="C89" s="133" t="s">
        <v>223</v>
      </c>
      <c r="D89" s="89"/>
      <c r="E89" s="89"/>
      <c r="F89" s="145"/>
      <c r="G89" s="89"/>
      <c r="H89" s="89"/>
      <c r="I89" s="89"/>
      <c r="J89" s="89"/>
      <c r="K89" s="89"/>
      <c r="L89" s="89"/>
      <c r="M89" s="89"/>
      <c r="N89" s="145"/>
    </row>
    <row r="90" spans="1:14" x14ac:dyDescent="0.3">
      <c r="A90" s="141"/>
      <c r="B90" s="145"/>
      <c r="C90" s="128" t="s">
        <v>224</v>
      </c>
      <c r="D90" s="147">
        <f>SUM(D84:D89)</f>
        <v>704.05</v>
      </c>
      <c r="E90" s="89"/>
      <c r="F90" s="145"/>
      <c r="G90" s="89"/>
      <c r="H90" s="147">
        <f>SUM(D90)</f>
        <v>704.05</v>
      </c>
      <c r="I90" s="89"/>
      <c r="J90" s="89"/>
      <c r="K90" s="89"/>
      <c r="L90" s="89"/>
      <c r="M90" s="89"/>
      <c r="N90" s="145"/>
    </row>
    <row r="91" spans="1:14" x14ac:dyDescent="0.3">
      <c r="A91" s="141"/>
      <c r="B91" s="145"/>
      <c r="C91" s="141"/>
      <c r="D91" s="89"/>
      <c r="E91" s="89"/>
      <c r="F91" s="145"/>
      <c r="G91" s="89"/>
      <c r="H91" s="89"/>
      <c r="I91" s="89"/>
      <c r="J91" s="89"/>
      <c r="K91" s="89"/>
      <c r="L91" s="89"/>
      <c r="M91" s="89"/>
      <c r="N91" s="145"/>
    </row>
    <row r="92" spans="1:14" x14ac:dyDescent="0.3">
      <c r="A92" s="141"/>
      <c r="B92" s="134">
        <v>633100</v>
      </c>
      <c r="C92" s="128" t="s">
        <v>62</v>
      </c>
      <c r="D92" s="89"/>
      <c r="E92" s="89"/>
      <c r="F92" s="145"/>
      <c r="G92" s="89"/>
      <c r="H92" s="89"/>
      <c r="I92" s="89"/>
      <c r="J92" s="89"/>
      <c r="K92" s="89"/>
      <c r="L92" s="89"/>
      <c r="M92" s="89"/>
      <c r="N92" s="145"/>
    </row>
    <row r="93" spans="1:14" x14ac:dyDescent="0.3">
      <c r="A93" s="133" t="s">
        <v>225</v>
      </c>
      <c r="B93" s="135" t="s">
        <v>218</v>
      </c>
      <c r="C93" s="133" t="s">
        <v>226</v>
      </c>
      <c r="D93" s="140">
        <v>98</v>
      </c>
      <c r="E93" s="89"/>
      <c r="F93" s="145"/>
      <c r="G93" s="89"/>
      <c r="H93" s="89"/>
      <c r="I93" s="89"/>
      <c r="J93" s="89"/>
      <c r="K93" s="89"/>
      <c r="L93" s="89"/>
      <c r="M93" s="89"/>
      <c r="N93" s="145"/>
    </row>
    <row r="94" spans="1:14" x14ac:dyDescent="0.3">
      <c r="A94" s="141"/>
      <c r="B94" s="145"/>
      <c r="C94" s="133" t="s">
        <v>227</v>
      </c>
      <c r="D94" s="89"/>
      <c r="E94" s="89"/>
      <c r="F94" s="145"/>
      <c r="G94" s="89"/>
      <c r="H94" s="89"/>
      <c r="I94" s="89"/>
      <c r="J94" s="89"/>
      <c r="K94" s="89"/>
      <c r="L94" s="89"/>
      <c r="M94" s="89"/>
      <c r="N94" s="145"/>
    </row>
    <row r="95" spans="1:14" x14ac:dyDescent="0.3">
      <c r="A95" s="133" t="s">
        <v>225</v>
      </c>
      <c r="B95" s="135" t="s">
        <v>218</v>
      </c>
      <c r="C95" s="133" t="s">
        <v>226</v>
      </c>
      <c r="D95" s="140">
        <v>127.7</v>
      </c>
      <c r="E95" s="89"/>
      <c r="F95" s="145"/>
      <c r="G95" s="89"/>
      <c r="H95" s="89"/>
      <c r="I95" s="89"/>
      <c r="J95" s="89"/>
      <c r="K95" s="89"/>
      <c r="L95" s="89"/>
      <c r="M95" s="89"/>
      <c r="N95" s="145"/>
    </row>
    <row r="96" spans="1:14" x14ac:dyDescent="0.3">
      <c r="A96" s="141"/>
      <c r="B96" s="145"/>
      <c r="C96" s="133" t="s">
        <v>227</v>
      </c>
      <c r="D96" s="89"/>
      <c r="E96" s="89"/>
      <c r="F96" s="145"/>
      <c r="G96" s="89"/>
      <c r="H96" s="89"/>
      <c r="I96" s="89"/>
      <c r="J96" s="89"/>
      <c r="K96" s="89"/>
      <c r="L96" s="89"/>
      <c r="M96" s="89"/>
      <c r="N96" s="145"/>
    </row>
    <row r="97" spans="1:14" x14ac:dyDescent="0.3">
      <c r="A97" s="141"/>
      <c r="B97" s="145"/>
      <c r="C97" s="128" t="s">
        <v>228</v>
      </c>
      <c r="D97" s="147">
        <f>SUM(D93:D96)</f>
        <v>225.7</v>
      </c>
      <c r="E97" s="89"/>
      <c r="F97" s="145"/>
      <c r="G97" s="89"/>
      <c r="H97" s="147">
        <f>SUM(D97)</f>
        <v>225.7</v>
      </c>
      <c r="I97" s="89"/>
      <c r="J97" s="89"/>
      <c r="K97" s="89"/>
      <c r="L97" s="89"/>
      <c r="M97" s="89"/>
      <c r="N97" s="145"/>
    </row>
    <row r="98" spans="1:14" x14ac:dyDescent="0.3">
      <c r="A98" s="141"/>
      <c r="B98" s="145"/>
      <c r="C98" s="141"/>
      <c r="D98" s="89"/>
      <c r="E98" s="89"/>
      <c r="F98" s="145"/>
      <c r="G98" s="89"/>
      <c r="H98" s="89"/>
      <c r="I98" s="89"/>
      <c r="J98" s="89"/>
      <c r="K98" s="89"/>
      <c r="L98" s="89"/>
      <c r="M98" s="89"/>
      <c r="N98" s="145"/>
    </row>
    <row r="99" spans="1:14" x14ac:dyDescent="0.3">
      <c r="A99" s="141"/>
      <c r="B99" s="134">
        <v>635000</v>
      </c>
      <c r="C99" s="128" t="s">
        <v>229</v>
      </c>
      <c r="D99" s="89"/>
      <c r="E99" s="89"/>
      <c r="F99" s="145"/>
      <c r="G99" s="89"/>
      <c r="H99" s="89"/>
      <c r="I99" s="89"/>
      <c r="J99" s="89"/>
      <c r="K99" s="89"/>
      <c r="L99" s="89"/>
      <c r="M99" s="89"/>
      <c r="N99" s="145"/>
    </row>
    <row r="100" spans="1:14" x14ac:dyDescent="0.3">
      <c r="A100" s="133" t="s">
        <v>230</v>
      </c>
      <c r="B100" s="135" t="s">
        <v>218</v>
      </c>
      <c r="C100" s="137" t="s">
        <v>244</v>
      </c>
      <c r="D100" s="126">
        <v>81</v>
      </c>
      <c r="E100" s="89"/>
      <c r="F100" s="145"/>
      <c r="G100" s="89"/>
      <c r="H100" s="89"/>
      <c r="I100" s="89"/>
      <c r="J100" s="89"/>
      <c r="K100" s="89"/>
      <c r="L100" s="89"/>
      <c r="M100" s="89"/>
      <c r="N100" s="145"/>
    </row>
    <row r="101" spans="1:14" x14ac:dyDescent="0.3">
      <c r="A101" s="141"/>
      <c r="B101" s="145"/>
      <c r="C101" s="137" t="s">
        <v>231</v>
      </c>
      <c r="D101" s="98"/>
      <c r="E101" s="89"/>
      <c r="F101" s="145"/>
      <c r="G101" s="89"/>
      <c r="H101" s="89"/>
      <c r="I101" s="89"/>
      <c r="J101" s="89"/>
      <c r="K101" s="89"/>
      <c r="L101" s="89"/>
      <c r="M101" s="89"/>
      <c r="N101" s="145"/>
    </row>
    <row r="102" spans="1:14" x14ac:dyDescent="0.3">
      <c r="A102" s="133" t="s">
        <v>225</v>
      </c>
      <c r="B102" s="135" t="s">
        <v>218</v>
      </c>
      <c r="C102" s="137" t="s">
        <v>226</v>
      </c>
      <c r="D102" s="126">
        <v>62</v>
      </c>
      <c r="E102" s="89"/>
      <c r="F102" s="145"/>
      <c r="G102" s="89"/>
      <c r="H102" s="89"/>
      <c r="I102" s="89"/>
      <c r="J102" s="89"/>
      <c r="K102" s="89"/>
      <c r="L102" s="89"/>
      <c r="M102" s="89"/>
      <c r="N102" s="145"/>
    </row>
    <row r="103" spans="1:14" x14ac:dyDescent="0.3">
      <c r="A103" s="141"/>
      <c r="B103" s="145"/>
      <c r="C103" s="137" t="s">
        <v>232</v>
      </c>
      <c r="D103" s="98"/>
      <c r="E103" s="89"/>
      <c r="F103" s="145"/>
      <c r="G103" s="89"/>
      <c r="H103" s="89"/>
      <c r="I103" s="89"/>
      <c r="J103" s="89"/>
      <c r="K103" s="89"/>
      <c r="L103" s="89"/>
      <c r="M103" s="89"/>
      <c r="N103" s="145"/>
    </row>
    <row r="104" spans="1:14" x14ac:dyDescent="0.3">
      <c r="A104" s="133" t="s">
        <v>225</v>
      </c>
      <c r="B104" s="135" t="s">
        <v>218</v>
      </c>
      <c r="C104" s="137" t="s">
        <v>226</v>
      </c>
      <c r="D104" s="126">
        <v>255.4</v>
      </c>
      <c r="E104" s="89"/>
      <c r="F104" s="145"/>
      <c r="G104" s="89"/>
      <c r="H104" s="89"/>
      <c r="I104" s="89"/>
      <c r="J104" s="89"/>
      <c r="K104" s="89"/>
      <c r="L104" s="89"/>
      <c r="M104" s="89"/>
      <c r="N104" s="145"/>
    </row>
    <row r="105" spans="1:14" x14ac:dyDescent="0.3">
      <c r="A105" s="141"/>
      <c r="B105" s="145"/>
      <c r="C105" s="133" t="s">
        <v>232</v>
      </c>
      <c r="D105" s="89"/>
      <c r="E105" s="89"/>
      <c r="F105" s="145"/>
      <c r="G105" s="89"/>
      <c r="H105" s="89"/>
      <c r="I105" s="89"/>
      <c r="J105" s="89"/>
      <c r="K105" s="89"/>
      <c r="L105" s="89"/>
      <c r="M105" s="89"/>
      <c r="N105" s="145"/>
    </row>
    <row r="106" spans="1:14" x14ac:dyDescent="0.3">
      <c r="A106" s="148">
        <v>41639</v>
      </c>
      <c r="B106" s="150">
        <v>120701</v>
      </c>
      <c r="C106" s="133" t="s">
        <v>261</v>
      </c>
      <c r="D106" s="89">
        <v>111.04</v>
      </c>
      <c r="E106" s="89"/>
      <c r="F106" s="145"/>
      <c r="G106" s="89"/>
      <c r="H106" s="89"/>
      <c r="I106" s="89"/>
      <c r="J106" s="89"/>
      <c r="K106" s="89"/>
      <c r="L106" s="89"/>
      <c r="M106" s="89"/>
      <c r="N106" s="145"/>
    </row>
    <row r="107" spans="1:14" x14ac:dyDescent="0.3">
      <c r="A107" s="141"/>
      <c r="B107" s="145"/>
      <c r="C107" s="128" t="s">
        <v>233</v>
      </c>
      <c r="D107" s="147">
        <f>SUM(D100:D106)</f>
        <v>509.44</v>
      </c>
      <c r="E107" s="89"/>
      <c r="F107" s="145"/>
      <c r="G107" s="89"/>
      <c r="H107" s="147">
        <f>SUM(D107)</f>
        <v>509.44</v>
      </c>
      <c r="I107" s="89"/>
      <c r="J107" s="89"/>
      <c r="K107" s="89"/>
      <c r="L107" s="89"/>
      <c r="M107" s="89"/>
      <c r="N107" s="145"/>
    </row>
    <row r="108" spans="1:14" x14ac:dyDescent="0.3">
      <c r="A108" s="141"/>
      <c r="B108" s="145"/>
      <c r="C108" s="141"/>
      <c r="D108" s="89"/>
      <c r="E108" s="89"/>
      <c r="F108" s="145"/>
      <c r="G108" s="89"/>
      <c r="H108" s="89"/>
      <c r="I108" s="89"/>
      <c r="J108" s="89"/>
      <c r="K108" s="89"/>
      <c r="L108" s="89"/>
      <c r="M108" s="89"/>
      <c r="N108" s="145"/>
    </row>
    <row r="109" spans="1:14" x14ac:dyDescent="0.3">
      <c r="A109" s="141"/>
      <c r="B109" s="134">
        <v>650200</v>
      </c>
      <c r="C109" s="128" t="s">
        <v>70</v>
      </c>
      <c r="D109" s="89"/>
      <c r="E109" s="89"/>
      <c r="F109" s="145"/>
      <c r="G109" s="89"/>
      <c r="H109" s="89"/>
      <c r="I109" s="89"/>
      <c r="J109" s="89"/>
      <c r="K109" s="89"/>
      <c r="L109" s="89"/>
      <c r="M109" s="89"/>
      <c r="N109" s="145"/>
    </row>
    <row r="110" spans="1:14" x14ac:dyDescent="0.3">
      <c r="A110" s="133" t="s">
        <v>234</v>
      </c>
      <c r="B110" s="135" t="s">
        <v>218</v>
      </c>
      <c r="C110" s="133" t="s">
        <v>235</v>
      </c>
      <c r="D110" s="140">
        <v>448.24</v>
      </c>
      <c r="E110" s="89"/>
      <c r="F110" s="145"/>
      <c r="G110" s="89"/>
      <c r="H110" s="89"/>
      <c r="I110" s="89"/>
      <c r="J110" s="89"/>
      <c r="K110" s="89"/>
      <c r="L110" s="89"/>
      <c r="M110" s="89"/>
      <c r="N110" s="145"/>
    </row>
    <row r="111" spans="1:14" x14ac:dyDescent="0.3">
      <c r="A111" s="141"/>
      <c r="B111" s="145"/>
      <c r="C111" s="128" t="s">
        <v>236</v>
      </c>
      <c r="D111" s="147">
        <f>SUM(D110)</f>
        <v>448.24</v>
      </c>
      <c r="E111" s="89"/>
      <c r="F111" s="145"/>
      <c r="G111" s="89"/>
      <c r="H111" s="147">
        <f>SUM(D111)</f>
        <v>448.24</v>
      </c>
      <c r="I111" s="89"/>
      <c r="J111" s="89"/>
      <c r="K111" s="89"/>
      <c r="L111" s="89"/>
      <c r="M111" s="89"/>
      <c r="N111" s="145"/>
    </row>
    <row r="112" spans="1:14" x14ac:dyDescent="0.3">
      <c r="A112" s="141"/>
      <c r="B112" s="145"/>
      <c r="C112" s="128"/>
      <c r="D112" s="147"/>
      <c r="E112" s="89"/>
      <c r="F112" s="145"/>
      <c r="G112" s="89"/>
      <c r="H112" s="147"/>
      <c r="I112" s="89"/>
      <c r="J112" s="89"/>
      <c r="K112" s="89"/>
      <c r="L112" s="89"/>
      <c r="M112" s="89"/>
      <c r="N112" s="145"/>
    </row>
    <row r="113" spans="1:14" x14ac:dyDescent="0.3">
      <c r="A113" s="141"/>
      <c r="B113" s="150">
        <v>660400</v>
      </c>
      <c r="C113" s="128" t="s">
        <v>75</v>
      </c>
      <c r="D113" s="147"/>
      <c r="E113" s="89"/>
      <c r="F113" s="145"/>
      <c r="G113" s="89"/>
      <c r="H113" s="147"/>
      <c r="I113" s="89"/>
      <c r="J113" s="89"/>
      <c r="K113" s="89"/>
      <c r="L113" s="89"/>
      <c r="M113" s="89"/>
      <c r="N113" s="145"/>
    </row>
    <row r="114" spans="1:14" x14ac:dyDescent="0.3">
      <c r="A114" s="148">
        <v>41275</v>
      </c>
      <c r="B114" s="145"/>
      <c r="C114" s="133" t="s">
        <v>258</v>
      </c>
      <c r="D114" s="147"/>
      <c r="E114" s="89"/>
      <c r="F114" s="129">
        <v>481.3</v>
      </c>
      <c r="G114" s="89"/>
      <c r="H114" s="147"/>
      <c r="I114" s="89"/>
      <c r="J114" s="89"/>
      <c r="K114" s="89"/>
      <c r="L114" s="89"/>
      <c r="M114" s="89"/>
      <c r="N114" s="145"/>
    </row>
    <row r="115" spans="1:14" x14ac:dyDescent="0.3">
      <c r="A115" s="148">
        <v>41305</v>
      </c>
      <c r="B115" s="145"/>
      <c r="C115" s="133" t="s">
        <v>259</v>
      </c>
      <c r="D115" s="140">
        <v>481.3</v>
      </c>
      <c r="E115" s="89"/>
      <c r="F115" s="129"/>
      <c r="G115" s="89"/>
      <c r="H115" s="147"/>
      <c r="I115" s="89"/>
      <c r="J115" s="89"/>
      <c r="K115" s="89"/>
      <c r="L115" s="89"/>
      <c r="M115" s="89"/>
      <c r="N115" s="145"/>
    </row>
    <row r="116" spans="1:14" x14ac:dyDescent="0.3">
      <c r="A116" s="141"/>
      <c r="B116" s="145"/>
      <c r="C116" s="141"/>
      <c r="D116" s="151">
        <f>SUM(D115)</f>
        <v>481.3</v>
      </c>
      <c r="E116" s="99"/>
      <c r="F116" s="152">
        <f>SUM(F114:F115)</f>
        <v>481.3</v>
      </c>
      <c r="G116" s="99"/>
      <c r="H116" s="151">
        <f>SUM(D116-F116)</f>
        <v>0</v>
      </c>
      <c r="I116" s="89"/>
      <c r="J116" s="89"/>
      <c r="K116" s="89"/>
      <c r="L116" s="89"/>
      <c r="M116" s="89"/>
      <c r="N116" s="145"/>
    </row>
    <row r="117" spans="1:14" x14ac:dyDescent="0.3">
      <c r="A117" s="141"/>
      <c r="B117" s="145"/>
      <c r="C117" s="141"/>
      <c r="D117" s="89"/>
      <c r="E117" s="89"/>
      <c r="F117" s="145"/>
      <c r="G117" s="89"/>
      <c r="H117" s="89"/>
      <c r="I117" s="89"/>
      <c r="J117" s="89"/>
      <c r="K117" s="89"/>
      <c r="L117" s="89"/>
      <c r="M117" s="89"/>
      <c r="N117" s="145"/>
    </row>
    <row r="118" spans="1:14" x14ac:dyDescent="0.3">
      <c r="A118" s="141"/>
      <c r="B118" s="134">
        <v>696000</v>
      </c>
      <c r="C118" s="128" t="s">
        <v>237</v>
      </c>
      <c r="D118" s="89"/>
      <c r="E118" s="89"/>
      <c r="F118" s="145"/>
      <c r="G118" s="89"/>
      <c r="H118" s="89"/>
      <c r="I118" s="89"/>
      <c r="J118" s="89"/>
      <c r="K118" s="89"/>
      <c r="L118" s="89"/>
      <c r="M118" s="89"/>
      <c r="N118" s="145"/>
    </row>
    <row r="119" spans="1:14" x14ac:dyDescent="0.3">
      <c r="A119" s="133" t="s">
        <v>238</v>
      </c>
      <c r="B119" s="135" t="s">
        <v>151</v>
      </c>
      <c r="C119" s="133" t="s">
        <v>239</v>
      </c>
      <c r="D119" s="140">
        <v>2478.48</v>
      </c>
      <c r="E119" s="89"/>
      <c r="F119" s="145"/>
      <c r="G119" s="89"/>
      <c r="H119" s="89"/>
      <c r="I119" s="89"/>
      <c r="J119" s="89"/>
      <c r="K119" s="89"/>
      <c r="L119" s="89"/>
      <c r="M119" s="89"/>
      <c r="N119" s="145"/>
    </row>
    <row r="120" spans="1:14" x14ac:dyDescent="0.3">
      <c r="A120" s="141"/>
      <c r="B120" s="145"/>
      <c r="C120" s="133" t="s">
        <v>240</v>
      </c>
      <c r="D120" s="89"/>
      <c r="E120" s="89"/>
      <c r="F120" s="145"/>
      <c r="G120" s="89"/>
      <c r="H120" s="89"/>
      <c r="I120" s="89"/>
      <c r="J120" s="89"/>
      <c r="K120" s="89"/>
      <c r="L120" s="89"/>
      <c r="M120" s="89"/>
      <c r="N120" s="145"/>
    </row>
    <row r="121" spans="1:14" x14ac:dyDescent="0.3">
      <c r="A121" s="148">
        <v>41565</v>
      </c>
      <c r="B121" s="145">
        <v>102100</v>
      </c>
      <c r="C121" s="133" t="s">
        <v>260</v>
      </c>
      <c r="D121" s="98">
        <v>461.15</v>
      </c>
      <c r="E121" s="89"/>
      <c r="F121" s="145"/>
      <c r="G121" s="89"/>
      <c r="H121" s="89"/>
      <c r="I121" s="89"/>
      <c r="J121" s="89"/>
      <c r="K121" s="89"/>
      <c r="L121" s="89"/>
      <c r="M121" s="89"/>
      <c r="N121" s="145"/>
    </row>
    <row r="122" spans="1:14" x14ac:dyDescent="0.3">
      <c r="A122" s="141"/>
      <c r="B122" s="145"/>
      <c r="C122" s="128" t="s">
        <v>241</v>
      </c>
      <c r="D122" s="147">
        <f>SUM(D119:D121)</f>
        <v>2939.63</v>
      </c>
      <c r="E122" s="89"/>
      <c r="F122" s="145"/>
      <c r="G122" s="89"/>
      <c r="H122" s="147">
        <f>SUM(D122)</f>
        <v>2939.63</v>
      </c>
      <c r="I122" s="89"/>
      <c r="J122" s="89"/>
      <c r="K122" s="89"/>
      <c r="L122" s="89"/>
      <c r="M122" s="89"/>
      <c r="N122" s="145"/>
    </row>
    <row r="123" spans="1:14" x14ac:dyDescent="0.3">
      <c r="A123" s="153"/>
      <c r="B123" s="154"/>
      <c r="C123" s="153"/>
      <c r="D123" s="155"/>
      <c r="E123" s="155"/>
      <c r="F123" s="154"/>
      <c r="G123" s="155"/>
      <c r="H123" s="155"/>
      <c r="I123" s="155"/>
      <c r="J123" s="155"/>
      <c r="K123" s="89"/>
      <c r="L123" s="155"/>
      <c r="M123" s="155"/>
      <c r="N123" s="154"/>
    </row>
    <row r="124" spans="1:14" x14ac:dyDescent="0.3">
      <c r="A124" s="141"/>
      <c r="B124" s="145"/>
      <c r="C124" s="128"/>
      <c r="D124" s="147">
        <f>SUM(D122+D111+D107+D97+D90+D81+D72+D76+D116)</f>
        <v>14965.81</v>
      </c>
      <c r="E124" s="89"/>
      <c r="F124" s="146">
        <f>SUM(F68+F54+F50+F33+F28+F15+F61+F116)</f>
        <v>24617.77</v>
      </c>
      <c r="G124" s="89"/>
      <c r="H124" s="89"/>
      <c r="I124" s="89"/>
      <c r="J124" s="147">
        <f>SUM(J15+J28+J33+J50+J54+J61+J68-H72-H81-H90-H97-H107-H111-H122-H76-H116)</f>
        <v>9651.9600000000028</v>
      </c>
      <c r="K124" s="89"/>
      <c r="L124" s="89"/>
      <c r="M124" s="89"/>
      <c r="N124" s="145"/>
    </row>
    <row r="125" spans="1:14" x14ac:dyDescent="0.3">
      <c r="A125" s="141"/>
      <c r="B125" s="145"/>
      <c r="C125" s="128"/>
      <c r="D125" s="147"/>
      <c r="E125" s="89"/>
      <c r="F125" s="146"/>
      <c r="G125" s="89"/>
      <c r="H125" s="89"/>
      <c r="I125" s="89"/>
      <c r="J125" s="147"/>
      <c r="K125" s="89"/>
      <c r="L125" s="89"/>
      <c r="M125" s="89"/>
      <c r="N125" s="145"/>
    </row>
    <row r="126" spans="1:14" x14ac:dyDescent="0.3">
      <c r="A126" s="141"/>
      <c r="B126" s="145"/>
      <c r="C126" s="205" t="s">
        <v>330</v>
      </c>
      <c r="D126" s="151">
        <f>SUM(F124-D124)</f>
        <v>9651.9600000000009</v>
      </c>
      <c r="E126" s="89"/>
      <c r="F126" s="156"/>
      <c r="G126" s="89"/>
      <c r="H126" s="89"/>
      <c r="I126" s="89"/>
      <c r="J126" s="89"/>
      <c r="K126" s="89"/>
      <c r="L126" s="89"/>
      <c r="M126" s="89"/>
      <c r="N126" s="145"/>
    </row>
    <row r="127" spans="1:14" x14ac:dyDescent="0.3">
      <c r="A127" s="157"/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</row>
    <row r="128" spans="1:14" ht="15.75" customHeight="1" x14ac:dyDescent="0.3">
      <c r="D128" s="217"/>
    </row>
  </sheetData>
  <mergeCells count="2">
    <mergeCell ref="D9:F9"/>
    <mergeCell ref="H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2" fitToHeight="0" orientation="portrait" r:id="rId1"/>
  <headerFooter>
    <oddHeader>&amp;C&amp;"-,Bold"&amp;16CIA Financial Statements 2013 &amp;RMinutes of the FAI Ballooning Commission (CIA)
 Annual Meeting March 21 - 22, 2014   Appendix 18a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opLeftCell="A7" workbookViewId="0">
      <selection activeCell="I54" sqref="I54"/>
    </sheetView>
  </sheetViews>
  <sheetFormatPr defaultColWidth="11.5546875" defaultRowHeight="14.4" x14ac:dyDescent="0.3"/>
  <cols>
    <col min="1" max="1" width="9.44140625" customWidth="1"/>
    <col min="2" max="2" width="18.5546875" customWidth="1"/>
    <col min="5" max="5" width="27" customWidth="1"/>
    <col min="6" max="6" width="24.33203125" customWidth="1"/>
  </cols>
  <sheetData>
    <row r="1" spans="1:8" ht="15" x14ac:dyDescent="0.25">
      <c r="A1" s="158"/>
      <c r="B1" s="159"/>
      <c r="C1" s="159"/>
      <c r="D1" s="159"/>
      <c r="E1" s="102"/>
      <c r="F1" s="159"/>
      <c r="G1" s="102"/>
      <c r="H1" s="164"/>
    </row>
    <row r="2" spans="1:8" ht="18" x14ac:dyDescent="0.25">
      <c r="A2" s="220" t="s">
        <v>263</v>
      </c>
      <c r="B2" s="97"/>
      <c r="C2" s="97"/>
      <c r="D2" s="97"/>
      <c r="E2" s="160"/>
      <c r="F2" s="97"/>
      <c r="G2" s="90"/>
      <c r="H2" s="214"/>
    </row>
    <row r="3" spans="1:8" ht="15" x14ac:dyDescent="0.25">
      <c r="A3" s="161"/>
      <c r="B3" s="97"/>
      <c r="C3" s="97"/>
      <c r="D3" s="97"/>
      <c r="E3" s="100"/>
      <c r="F3" s="97"/>
      <c r="G3" s="90" t="s">
        <v>277</v>
      </c>
      <c r="H3" s="215">
        <v>41639</v>
      </c>
    </row>
    <row r="4" spans="1:8" ht="17.399999999999999" x14ac:dyDescent="0.3">
      <c r="A4" s="105" t="s">
        <v>264</v>
      </c>
      <c r="B4" s="97"/>
      <c r="C4" s="97"/>
      <c r="D4" s="97"/>
      <c r="E4" s="160" t="s">
        <v>139</v>
      </c>
      <c r="F4" s="162" t="s">
        <v>99</v>
      </c>
      <c r="G4" s="90" t="s">
        <v>265</v>
      </c>
      <c r="H4" s="215">
        <v>41698</v>
      </c>
    </row>
    <row r="5" spans="1:8" ht="15" x14ac:dyDescent="0.25">
      <c r="A5" s="161"/>
      <c r="B5" s="97"/>
      <c r="C5" s="97"/>
      <c r="D5" s="97"/>
      <c r="E5" s="100"/>
      <c r="F5" s="97"/>
      <c r="G5" s="100" t="s">
        <v>278</v>
      </c>
      <c r="H5" s="216" t="s">
        <v>106</v>
      </c>
    </row>
    <row r="6" spans="1:8" ht="15" x14ac:dyDescent="0.25">
      <c r="A6" s="158"/>
      <c r="B6" s="159"/>
      <c r="C6" s="159"/>
      <c r="D6" s="159"/>
      <c r="E6" s="159"/>
      <c r="F6" s="159"/>
      <c r="G6" s="163"/>
      <c r="H6" s="164"/>
    </row>
    <row r="7" spans="1:8" ht="15" x14ac:dyDescent="0.25">
      <c r="A7" s="165"/>
      <c r="B7" s="166"/>
      <c r="C7" s="166"/>
      <c r="D7" s="166"/>
      <c r="E7" s="166"/>
      <c r="F7" s="166"/>
      <c r="G7" s="263" t="s">
        <v>140</v>
      </c>
      <c r="H7" s="264"/>
    </row>
    <row r="8" spans="1:8" ht="15" x14ac:dyDescent="0.25">
      <c r="A8" s="167"/>
      <c r="B8" s="168"/>
      <c r="C8" s="107"/>
      <c r="D8" s="97"/>
      <c r="E8" s="97"/>
      <c r="F8" s="169"/>
      <c r="G8" s="101"/>
      <c r="H8" s="169"/>
    </row>
    <row r="9" spans="1:8" ht="15" x14ac:dyDescent="0.25">
      <c r="A9" s="170"/>
      <c r="B9" s="171"/>
      <c r="C9" s="171"/>
      <c r="D9" s="171"/>
      <c r="E9" s="171"/>
      <c r="F9" s="172"/>
      <c r="G9" s="173" t="s">
        <v>281</v>
      </c>
      <c r="H9" s="174" t="s">
        <v>280</v>
      </c>
    </row>
    <row r="10" spans="1:8" ht="15" x14ac:dyDescent="0.25">
      <c r="A10" s="209"/>
      <c r="B10" s="127"/>
      <c r="C10" s="127"/>
      <c r="D10" s="127"/>
      <c r="E10" s="127"/>
      <c r="F10" s="176"/>
      <c r="G10" s="127"/>
      <c r="H10" s="176"/>
    </row>
    <row r="11" spans="1:8" ht="15" x14ac:dyDescent="0.25">
      <c r="A11" s="177" t="s">
        <v>266</v>
      </c>
      <c r="B11" s="127"/>
      <c r="C11" s="127"/>
      <c r="D11" s="127"/>
      <c r="E11" s="127"/>
      <c r="F11" s="178"/>
      <c r="G11" s="127"/>
      <c r="H11" s="178"/>
    </row>
    <row r="12" spans="1:8" ht="15" x14ac:dyDescent="0.25">
      <c r="A12" s="182" t="s">
        <v>279</v>
      </c>
      <c r="B12" s="127"/>
      <c r="C12" s="127"/>
      <c r="D12" s="127"/>
      <c r="E12" s="127"/>
      <c r="F12" s="178"/>
      <c r="G12" s="127"/>
      <c r="H12" s="196">
        <v>106661.89</v>
      </c>
    </row>
    <row r="13" spans="1:8" ht="15" x14ac:dyDescent="0.25">
      <c r="A13" s="182" t="s">
        <v>267</v>
      </c>
      <c r="B13" s="179"/>
      <c r="C13" s="179"/>
      <c r="D13" s="179"/>
      <c r="E13" s="127"/>
      <c r="F13" s="178"/>
      <c r="G13" s="127"/>
      <c r="H13" s="183">
        <f>SUM('2013 CIA Profits &amp; Loss '!J124)</f>
        <v>9651.9600000000028</v>
      </c>
    </row>
    <row r="14" spans="1:8" ht="15" x14ac:dyDescent="0.25">
      <c r="A14" s="177" t="s">
        <v>268</v>
      </c>
      <c r="B14" s="184"/>
      <c r="C14" s="184"/>
      <c r="D14" s="184"/>
      <c r="E14" s="184"/>
      <c r="F14" s="185"/>
      <c r="G14" s="186"/>
      <c r="H14" s="197">
        <f>SUM(H11:H13)</f>
        <v>116313.85</v>
      </c>
    </row>
    <row r="15" spans="1:8" ht="15" x14ac:dyDescent="0.25">
      <c r="A15" s="209"/>
      <c r="B15" s="127"/>
      <c r="C15" s="127"/>
      <c r="D15" s="127"/>
      <c r="E15" s="127"/>
      <c r="F15" s="178"/>
      <c r="G15" s="127"/>
      <c r="H15" s="178"/>
    </row>
    <row r="16" spans="1:8" ht="15" x14ac:dyDescent="0.25">
      <c r="A16" s="209"/>
      <c r="B16" s="127"/>
      <c r="C16" s="127"/>
      <c r="D16" s="127"/>
      <c r="E16" s="127"/>
      <c r="F16" s="178"/>
      <c r="G16" s="127"/>
      <c r="H16" s="178"/>
    </row>
    <row r="17" spans="1:8" ht="15" x14ac:dyDescent="0.25">
      <c r="A17" s="209"/>
      <c r="B17" s="127"/>
      <c r="C17" s="127"/>
      <c r="D17" s="127"/>
      <c r="E17" s="127"/>
      <c r="F17" s="178"/>
      <c r="G17" s="127"/>
      <c r="H17" s="178"/>
    </row>
    <row r="18" spans="1:8" ht="15" x14ac:dyDescent="0.25">
      <c r="A18" s="177" t="s">
        <v>269</v>
      </c>
      <c r="B18" s="127"/>
      <c r="C18" s="127"/>
      <c r="D18" s="127"/>
      <c r="E18" s="127"/>
      <c r="F18" s="178"/>
      <c r="G18" s="127"/>
      <c r="H18" s="178"/>
    </row>
    <row r="19" spans="1:8" ht="15" x14ac:dyDescent="0.25">
      <c r="A19" s="209"/>
      <c r="B19" s="127"/>
      <c r="C19" s="127"/>
      <c r="D19" s="127"/>
      <c r="E19" s="127"/>
      <c r="F19" s="178"/>
      <c r="G19" s="127"/>
      <c r="H19" s="178"/>
    </row>
    <row r="20" spans="1:8" ht="15" x14ac:dyDescent="0.25">
      <c r="A20" s="209"/>
      <c r="B20" s="127"/>
      <c r="C20" s="127"/>
      <c r="D20" s="127"/>
      <c r="E20" s="127"/>
      <c r="F20" s="178"/>
      <c r="G20" s="127"/>
      <c r="H20" s="178"/>
    </row>
    <row r="21" spans="1:8" ht="15" x14ac:dyDescent="0.25">
      <c r="A21" s="177" t="s">
        <v>270</v>
      </c>
      <c r="B21" s="179"/>
      <c r="C21" s="184" t="s">
        <v>271</v>
      </c>
      <c r="D21" s="179"/>
      <c r="E21" s="179"/>
      <c r="F21" s="187"/>
      <c r="G21" s="179"/>
      <c r="H21" s="187"/>
    </row>
    <row r="22" spans="1:8" ht="15" x14ac:dyDescent="0.25">
      <c r="A22" s="177"/>
      <c r="B22" s="179"/>
      <c r="C22" s="184"/>
      <c r="D22" s="179"/>
      <c r="E22" s="179"/>
      <c r="F22" s="187"/>
      <c r="G22" s="179"/>
      <c r="H22" s="187"/>
    </row>
    <row r="23" spans="1:8" ht="15" x14ac:dyDescent="0.25">
      <c r="A23" s="182" t="s">
        <v>262</v>
      </c>
      <c r="B23" s="179"/>
      <c r="C23" s="179" t="s">
        <v>282</v>
      </c>
      <c r="D23" s="179"/>
      <c r="E23" s="179"/>
      <c r="F23" s="187"/>
      <c r="G23" s="179">
        <v>1000</v>
      </c>
      <c r="H23" s="187"/>
    </row>
    <row r="24" spans="1:8" ht="15" x14ac:dyDescent="0.25">
      <c r="A24" s="188" t="s">
        <v>272</v>
      </c>
      <c r="B24" s="179"/>
      <c r="C24" s="179" t="s">
        <v>283</v>
      </c>
      <c r="D24" s="179"/>
      <c r="E24" s="179"/>
      <c r="F24" s="187"/>
      <c r="G24" s="189">
        <v>1970.96</v>
      </c>
      <c r="H24" s="190"/>
    </row>
    <row r="25" spans="1:8" ht="15" x14ac:dyDescent="0.25">
      <c r="A25" s="188"/>
      <c r="B25" s="179"/>
      <c r="C25" s="179" t="s">
        <v>341</v>
      </c>
      <c r="D25" s="179"/>
      <c r="E25" s="179"/>
      <c r="F25" s="187"/>
      <c r="G25" s="189">
        <v>2651.68</v>
      </c>
      <c r="H25" s="190"/>
    </row>
    <row r="26" spans="1:8" ht="15" x14ac:dyDescent="0.25">
      <c r="A26" s="265" t="s">
        <v>284</v>
      </c>
      <c r="B26" s="266"/>
      <c r="C26" s="179" t="s">
        <v>285</v>
      </c>
      <c r="D26" s="179"/>
      <c r="E26" s="127"/>
      <c r="F26" s="178"/>
      <c r="G26" s="189">
        <v>23417</v>
      </c>
      <c r="H26" s="187"/>
    </row>
    <row r="27" spans="1:8" ht="15" x14ac:dyDescent="0.25">
      <c r="A27" s="209"/>
      <c r="B27" s="191"/>
      <c r="C27" s="179"/>
      <c r="D27" s="179"/>
      <c r="E27" s="127"/>
      <c r="F27" s="178"/>
      <c r="G27" s="192">
        <f>SUM(G23:G26)</f>
        <v>29039.64</v>
      </c>
      <c r="H27" s="185"/>
    </row>
    <row r="28" spans="1:8" ht="15" x14ac:dyDescent="0.25">
      <c r="A28" s="209"/>
      <c r="B28" s="127"/>
      <c r="C28" s="127"/>
      <c r="D28" s="127"/>
      <c r="E28" s="127"/>
      <c r="F28" s="178"/>
      <c r="G28" s="127"/>
      <c r="H28" s="178"/>
    </row>
    <row r="29" spans="1:8" ht="15" x14ac:dyDescent="0.25">
      <c r="A29" s="210" t="s">
        <v>273</v>
      </c>
      <c r="B29" s="127"/>
      <c r="C29" s="127"/>
      <c r="D29" s="127"/>
      <c r="E29" s="127"/>
      <c r="F29" s="178"/>
      <c r="G29" s="211">
        <f>SUM(G27:G27)</f>
        <v>29039.64</v>
      </c>
      <c r="H29" s="193"/>
    </row>
    <row r="30" spans="1:8" ht="15" x14ac:dyDescent="0.25">
      <c r="A30" s="212"/>
      <c r="B30" s="213"/>
      <c r="C30" s="213"/>
      <c r="D30" s="213"/>
      <c r="E30" s="213"/>
      <c r="F30" s="124"/>
      <c r="G30" s="213"/>
      <c r="H30" s="124"/>
    </row>
    <row r="31" spans="1:8" ht="15" x14ac:dyDescent="0.25">
      <c r="A31" s="212"/>
      <c r="B31" s="213"/>
      <c r="C31" s="213"/>
      <c r="D31" s="213"/>
      <c r="E31" s="213"/>
      <c r="F31" s="124"/>
      <c r="G31" s="213"/>
      <c r="H31" s="124"/>
    </row>
    <row r="32" spans="1:8" ht="15" x14ac:dyDescent="0.25">
      <c r="A32" s="177" t="s">
        <v>274</v>
      </c>
      <c r="B32" s="179"/>
      <c r="C32" s="184" t="s">
        <v>275</v>
      </c>
      <c r="D32" s="179"/>
      <c r="E32" s="179"/>
      <c r="F32" s="187"/>
      <c r="G32" s="179"/>
      <c r="H32" s="187"/>
    </row>
    <row r="33" spans="1:8" ht="15" x14ac:dyDescent="0.25">
      <c r="A33" s="209" t="s">
        <v>289</v>
      </c>
      <c r="B33" s="179"/>
      <c r="C33" s="179" t="s">
        <v>286</v>
      </c>
      <c r="D33" s="179"/>
      <c r="E33" s="179"/>
      <c r="F33" s="187"/>
      <c r="G33" s="189"/>
      <c r="H33" s="194">
        <v>10000</v>
      </c>
    </row>
    <row r="34" spans="1:8" ht="15" x14ac:dyDescent="0.25">
      <c r="A34" s="209" t="s">
        <v>287</v>
      </c>
      <c r="B34" s="191"/>
      <c r="C34" s="179" t="s">
        <v>288</v>
      </c>
      <c r="D34" s="180"/>
      <c r="E34" s="213"/>
      <c r="F34" s="124"/>
      <c r="G34" s="195"/>
      <c r="H34" s="187">
        <v>2500</v>
      </c>
    </row>
    <row r="35" spans="1:8" ht="15" x14ac:dyDescent="0.25">
      <c r="A35" s="212"/>
      <c r="B35" s="213"/>
      <c r="C35" s="213"/>
      <c r="D35" s="213"/>
      <c r="E35" s="213"/>
      <c r="F35" s="124"/>
      <c r="G35" s="213"/>
      <c r="H35" s="124"/>
    </row>
    <row r="36" spans="1:8" ht="15" x14ac:dyDescent="0.25">
      <c r="A36" s="210" t="s">
        <v>276</v>
      </c>
      <c r="B36" s="127"/>
      <c r="C36" s="127"/>
      <c r="D36" s="127"/>
      <c r="E36" s="127"/>
      <c r="F36" s="178"/>
      <c r="G36" s="211"/>
      <c r="H36" s="193">
        <f>SUM(H33:H35)</f>
        <v>12500</v>
      </c>
    </row>
    <row r="37" spans="1:8" ht="15" x14ac:dyDescent="0.25">
      <c r="A37" s="175"/>
      <c r="B37" s="175"/>
      <c r="C37" s="175"/>
      <c r="D37" s="175"/>
      <c r="E37" s="175"/>
      <c r="F37" s="175"/>
      <c r="G37" s="175"/>
      <c r="H37" s="175"/>
    </row>
    <row r="38" spans="1:8" ht="15" x14ac:dyDescent="0.25">
      <c r="A38" s="181"/>
      <c r="B38" s="181"/>
      <c r="C38" s="181"/>
      <c r="D38" s="181"/>
      <c r="E38" s="181"/>
      <c r="F38" s="181"/>
      <c r="G38" s="181"/>
      <c r="H38" s="181"/>
    </row>
    <row r="40" spans="1:8" ht="15" x14ac:dyDescent="0.25">
      <c r="A40" s="221" t="s">
        <v>332</v>
      </c>
      <c r="B40" s="222" t="s">
        <v>334</v>
      </c>
      <c r="C40" s="115"/>
      <c r="D40" s="115"/>
      <c r="E40" s="115"/>
      <c r="F40" s="115"/>
      <c r="G40" s="115"/>
      <c r="H40" s="116"/>
    </row>
    <row r="41" spans="1:8" ht="15" x14ac:dyDescent="0.25">
      <c r="A41" s="125"/>
      <c r="B41" s="117" t="s">
        <v>333</v>
      </c>
      <c r="C41" s="117"/>
      <c r="D41" s="117"/>
      <c r="E41" s="117"/>
      <c r="F41" s="117"/>
      <c r="G41" s="117"/>
      <c r="H41" s="118"/>
    </row>
    <row r="42" spans="1:8" ht="15" x14ac:dyDescent="0.25">
      <c r="A42" s="125"/>
      <c r="B42" s="117"/>
      <c r="C42" s="117"/>
      <c r="D42" s="117"/>
      <c r="E42" s="117"/>
      <c r="F42" s="117"/>
      <c r="G42" s="117"/>
      <c r="H42" s="118"/>
    </row>
    <row r="43" spans="1:8" ht="15" x14ac:dyDescent="0.25">
      <c r="A43" s="125"/>
      <c r="B43" s="223" t="s">
        <v>336</v>
      </c>
      <c r="C43" s="117"/>
      <c r="D43" s="117"/>
      <c r="E43" s="117"/>
      <c r="F43" s="224" t="s">
        <v>335</v>
      </c>
      <c r="G43" s="117"/>
      <c r="H43" s="118"/>
    </row>
    <row r="44" spans="1:8" ht="15" x14ac:dyDescent="0.25">
      <c r="A44" s="125"/>
      <c r="B44" s="223" t="s">
        <v>337</v>
      </c>
      <c r="C44" s="117"/>
      <c r="D44" s="117"/>
      <c r="E44" s="117"/>
      <c r="F44" s="224" t="s">
        <v>338</v>
      </c>
      <c r="G44" s="117"/>
      <c r="H44" s="118"/>
    </row>
    <row r="45" spans="1:8" x14ac:dyDescent="0.3">
      <c r="A45" s="125"/>
      <c r="B45" s="223" t="s">
        <v>339</v>
      </c>
      <c r="C45" s="117"/>
      <c r="D45" s="117"/>
      <c r="E45" s="117"/>
      <c r="F45" s="224" t="s">
        <v>340</v>
      </c>
      <c r="G45" s="117"/>
      <c r="H45" s="118"/>
    </row>
    <row r="46" spans="1:8" x14ac:dyDescent="0.3">
      <c r="A46" s="225"/>
      <c r="B46" s="103"/>
      <c r="C46" s="103"/>
      <c r="D46" s="103"/>
      <c r="E46" s="103"/>
      <c r="F46" s="103"/>
      <c r="G46" s="103"/>
      <c r="H46" s="122"/>
    </row>
  </sheetData>
  <mergeCells count="2">
    <mergeCell ref="G7:H7"/>
    <mergeCell ref="A26:B26"/>
  </mergeCells>
  <printOptions horizontalCentered="1"/>
  <pageMargins left="0.39370078740157483" right="0.70866141732283472" top="0.74803149606299213" bottom="0.74803149606299213" header="0.31496062992125984" footer="0.31496062992125984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F34" sqref="F34"/>
    </sheetView>
  </sheetViews>
  <sheetFormatPr defaultColWidth="9.109375" defaultRowHeight="14.4" x14ac:dyDescent="0.3"/>
  <cols>
    <col min="1" max="1" width="30.33203125" customWidth="1"/>
    <col min="2" max="2" width="22.44140625" customWidth="1"/>
    <col min="3" max="3" width="13.109375" customWidth="1"/>
    <col min="4" max="4" width="16" customWidth="1"/>
    <col min="5" max="5" width="5.33203125" customWidth="1"/>
    <col min="6" max="6" width="18" customWidth="1"/>
    <col min="7" max="7" width="17.33203125" customWidth="1"/>
    <col min="8" max="8" width="23.44140625" customWidth="1"/>
  </cols>
  <sheetData>
    <row r="1" spans="1:9" x14ac:dyDescent="0.25">
      <c r="A1" s="198" t="s">
        <v>290</v>
      </c>
      <c r="B1" s="198" t="s">
        <v>149</v>
      </c>
      <c r="D1" s="199" t="s">
        <v>291</v>
      </c>
      <c r="E1" s="198" t="s">
        <v>292</v>
      </c>
      <c r="F1" s="199" t="s">
        <v>281</v>
      </c>
      <c r="G1" s="199" t="s">
        <v>280</v>
      </c>
      <c r="H1" s="199" t="s">
        <v>294</v>
      </c>
    </row>
    <row r="2" spans="1:9" x14ac:dyDescent="0.25">
      <c r="D2" s="199" t="s">
        <v>296</v>
      </c>
    </row>
    <row r="3" spans="1:9" x14ac:dyDescent="0.25">
      <c r="A3" s="103"/>
      <c r="B3" s="103"/>
      <c r="C3" s="103"/>
      <c r="D3" s="103"/>
      <c r="E3" s="103"/>
      <c r="F3" s="103"/>
      <c r="G3" s="103"/>
      <c r="H3" s="103"/>
      <c r="I3" s="103"/>
    </row>
    <row r="4" spans="1:9" x14ac:dyDescent="0.25">
      <c r="A4" s="198" t="s">
        <v>298</v>
      </c>
      <c r="H4" s="200">
        <v>0</v>
      </c>
    </row>
    <row r="7" spans="1:9" x14ac:dyDescent="0.25">
      <c r="A7" s="201" t="s">
        <v>327</v>
      </c>
      <c r="B7" s="201" t="s">
        <v>328</v>
      </c>
      <c r="D7" s="202" t="s">
        <v>17</v>
      </c>
      <c r="E7" s="201" t="s">
        <v>302</v>
      </c>
      <c r="F7" s="203">
        <v>1000</v>
      </c>
      <c r="H7" s="203">
        <v>1000</v>
      </c>
    </row>
    <row r="8" spans="1:9" x14ac:dyDescent="0.25">
      <c r="D8" s="204">
        <v>201</v>
      </c>
    </row>
    <row r="10" spans="1:9" x14ac:dyDescent="0.25">
      <c r="A10" s="198" t="s">
        <v>321</v>
      </c>
      <c r="F10" s="200">
        <v>1000</v>
      </c>
      <c r="G10" s="200">
        <f>SUM(G7:G9)</f>
        <v>0</v>
      </c>
      <c r="H10" s="200">
        <v>1000</v>
      </c>
    </row>
    <row r="11" spans="1:9" x14ac:dyDescent="0.25">
      <c r="A11" s="198" t="s">
        <v>298</v>
      </c>
      <c r="H11" s="200">
        <v>0</v>
      </c>
    </row>
    <row r="12" spans="1:9" x14ac:dyDescent="0.25">
      <c r="A12" s="198" t="s">
        <v>322</v>
      </c>
      <c r="H12" s="200">
        <f>SUM(H10:H11)</f>
        <v>1000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F21" sqref="F21:F22"/>
    </sheetView>
  </sheetViews>
  <sheetFormatPr defaultColWidth="9.109375" defaultRowHeight="14.4" x14ac:dyDescent="0.3"/>
  <cols>
    <col min="1" max="1" width="30.33203125" customWidth="1"/>
    <col min="2" max="2" width="33.44140625" customWidth="1"/>
    <col min="3" max="3" width="13.109375" customWidth="1"/>
    <col min="4" max="4" width="16" customWidth="1"/>
    <col min="5" max="5" width="5.33203125" customWidth="1"/>
    <col min="6" max="6" width="18" customWidth="1"/>
    <col min="7" max="7" width="17.33203125" customWidth="1"/>
    <col min="8" max="8" width="23.44140625" customWidth="1"/>
    <col min="9" max="9" width="6" customWidth="1"/>
  </cols>
  <sheetData>
    <row r="1" spans="1:9" x14ac:dyDescent="0.25">
      <c r="A1" s="198" t="s">
        <v>290</v>
      </c>
      <c r="B1" s="198" t="s">
        <v>149</v>
      </c>
      <c r="D1" s="199" t="s">
        <v>291</v>
      </c>
      <c r="E1" s="198" t="s">
        <v>292</v>
      </c>
      <c r="F1" s="199" t="s">
        <v>281</v>
      </c>
      <c r="G1" s="199" t="s">
        <v>280</v>
      </c>
      <c r="H1" s="199" t="s">
        <v>294</v>
      </c>
      <c r="I1" s="198"/>
    </row>
    <row r="2" spans="1:9" x14ac:dyDescent="0.25">
      <c r="D2" s="199" t="s">
        <v>296</v>
      </c>
    </row>
    <row r="3" spans="1:9" x14ac:dyDescent="0.25">
      <c r="A3" s="103"/>
      <c r="B3" s="103"/>
      <c r="C3" s="103"/>
      <c r="D3" s="103"/>
      <c r="E3" s="103"/>
      <c r="F3" s="103"/>
      <c r="G3" s="103"/>
      <c r="H3" s="103"/>
      <c r="I3" s="103"/>
    </row>
    <row r="4" spans="1:9" x14ac:dyDescent="0.25">
      <c r="A4" s="198" t="s">
        <v>298</v>
      </c>
      <c r="H4" s="200">
        <v>0</v>
      </c>
    </row>
    <row r="7" spans="1:9" x14ac:dyDescent="0.25">
      <c r="A7" s="201" t="s">
        <v>200</v>
      </c>
      <c r="B7" s="201" t="s">
        <v>316</v>
      </c>
      <c r="D7" s="202" t="s">
        <v>6</v>
      </c>
      <c r="E7" s="201" t="s">
        <v>302</v>
      </c>
      <c r="F7" s="203">
        <v>2082</v>
      </c>
      <c r="H7" s="203">
        <v>2082</v>
      </c>
    </row>
    <row r="8" spans="1:9" x14ac:dyDescent="0.25">
      <c r="B8" s="201" t="s">
        <v>319</v>
      </c>
    </row>
    <row r="9" spans="1:9" x14ac:dyDescent="0.25">
      <c r="B9" s="201"/>
    </row>
    <row r="10" spans="1:9" x14ac:dyDescent="0.25">
      <c r="A10" s="201" t="s">
        <v>320</v>
      </c>
      <c r="B10" s="201" t="s">
        <v>329</v>
      </c>
      <c r="D10" s="202" t="s">
        <v>67</v>
      </c>
      <c r="E10" s="201" t="s">
        <v>302</v>
      </c>
      <c r="G10" s="203">
        <v>111.04</v>
      </c>
      <c r="H10" s="203">
        <v>1970.96</v>
      </c>
      <c r="I10" s="201"/>
    </row>
    <row r="11" spans="1:9" x14ac:dyDescent="0.25">
      <c r="D11" s="204">
        <v>201</v>
      </c>
    </row>
    <row r="13" spans="1:9" x14ac:dyDescent="0.25">
      <c r="A13" s="198" t="s">
        <v>321</v>
      </c>
      <c r="F13" s="200">
        <v>2082</v>
      </c>
      <c r="G13" s="200">
        <v>111.04</v>
      </c>
      <c r="H13" s="200">
        <v>1970.96</v>
      </c>
    </row>
    <row r="14" spans="1:9" x14ac:dyDescent="0.25">
      <c r="A14" s="198" t="s">
        <v>298</v>
      </c>
      <c r="H14" s="200">
        <v>0</v>
      </c>
    </row>
    <row r="15" spans="1:9" x14ac:dyDescent="0.25">
      <c r="A15" s="198" t="s">
        <v>322</v>
      </c>
      <c r="H15" s="200">
        <v>1970.96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F22" sqref="F22"/>
    </sheetView>
  </sheetViews>
  <sheetFormatPr defaultColWidth="9.109375" defaultRowHeight="14.4" x14ac:dyDescent="0.3"/>
  <cols>
    <col min="1" max="1" width="28" customWidth="1"/>
    <col min="2" max="2" width="21.88671875" customWidth="1"/>
    <col min="3" max="3" width="22.5546875" customWidth="1"/>
    <col min="4" max="4" width="13.109375" customWidth="1"/>
    <col min="5" max="5" width="4.5546875" customWidth="1"/>
    <col min="6" max="6" width="13.109375" customWidth="1"/>
    <col min="7" max="7" width="18.44140625" customWidth="1"/>
    <col min="8" max="9" width="19.5546875" customWidth="1"/>
  </cols>
  <sheetData>
    <row r="1" spans="1:9" x14ac:dyDescent="0.25">
      <c r="A1" s="198" t="s">
        <v>290</v>
      </c>
      <c r="B1" s="198" t="s">
        <v>149</v>
      </c>
      <c r="D1" s="199" t="s">
        <v>291</v>
      </c>
      <c r="E1" s="198" t="s">
        <v>292</v>
      </c>
      <c r="F1" s="199" t="s">
        <v>293</v>
      </c>
      <c r="G1" s="199" t="s">
        <v>281</v>
      </c>
      <c r="H1" s="199" t="s">
        <v>280</v>
      </c>
      <c r="I1" s="199" t="s">
        <v>294</v>
      </c>
    </row>
    <row r="2" spans="1:9" x14ac:dyDescent="0.25">
      <c r="D2" s="199" t="s">
        <v>296</v>
      </c>
      <c r="F2" s="199" t="s">
        <v>297</v>
      </c>
    </row>
    <row r="4" spans="1:9" x14ac:dyDescent="0.25">
      <c r="A4" s="198" t="s">
        <v>342</v>
      </c>
      <c r="I4" s="200">
        <v>0</v>
      </c>
    </row>
    <row r="7" spans="1:9" x14ac:dyDescent="0.25">
      <c r="A7" s="201" t="s">
        <v>343</v>
      </c>
      <c r="B7" s="201" t="s">
        <v>250</v>
      </c>
      <c r="D7" s="202" t="s">
        <v>24</v>
      </c>
      <c r="E7" s="201" t="s">
        <v>302</v>
      </c>
      <c r="G7" s="203">
        <v>935.18</v>
      </c>
      <c r="I7" s="203">
        <v>935.18</v>
      </c>
    </row>
    <row r="8" spans="1:9" x14ac:dyDescent="0.25">
      <c r="D8" s="204">
        <v>201</v>
      </c>
    </row>
    <row r="9" spans="1:9" x14ac:dyDescent="0.25">
      <c r="A9" s="201" t="s">
        <v>343</v>
      </c>
      <c r="B9" s="201" t="s">
        <v>344</v>
      </c>
      <c r="D9" s="202" t="s">
        <v>24</v>
      </c>
      <c r="E9" s="201" t="s">
        <v>302</v>
      </c>
      <c r="G9" s="203">
        <v>1047.4000000000001</v>
      </c>
      <c r="I9" s="203">
        <v>1982.58</v>
      </c>
    </row>
    <row r="10" spans="1:9" x14ac:dyDescent="0.25">
      <c r="D10" s="204">
        <v>201</v>
      </c>
    </row>
    <row r="11" spans="1:9" x14ac:dyDescent="0.25">
      <c r="A11" s="201" t="s">
        <v>343</v>
      </c>
      <c r="B11" s="201" t="s">
        <v>345</v>
      </c>
      <c r="D11" s="202" t="s">
        <v>24</v>
      </c>
      <c r="E11" s="201" t="s">
        <v>302</v>
      </c>
      <c r="G11" s="203">
        <v>486.29</v>
      </c>
      <c r="I11" s="203">
        <v>2468.87</v>
      </c>
    </row>
    <row r="12" spans="1:9" x14ac:dyDescent="0.25">
      <c r="D12" s="204">
        <v>201</v>
      </c>
    </row>
    <row r="13" spans="1:9" x14ac:dyDescent="0.25">
      <c r="A13" s="201" t="s">
        <v>343</v>
      </c>
      <c r="B13" s="201" t="s">
        <v>346</v>
      </c>
      <c r="D13" s="202" t="s">
        <v>24</v>
      </c>
      <c r="E13" s="201" t="s">
        <v>302</v>
      </c>
      <c r="G13" s="203">
        <v>74.81</v>
      </c>
      <c r="I13" s="203">
        <v>2543.6799999999998</v>
      </c>
    </row>
    <row r="14" spans="1:9" x14ac:dyDescent="0.25">
      <c r="D14" s="204">
        <v>201</v>
      </c>
    </row>
    <row r="15" spans="1:9" x14ac:dyDescent="0.25">
      <c r="A15" s="201" t="s">
        <v>320</v>
      </c>
      <c r="B15" s="201" t="s">
        <v>347</v>
      </c>
      <c r="D15" s="202" t="s">
        <v>348</v>
      </c>
      <c r="E15" s="201" t="s">
        <v>302</v>
      </c>
      <c r="G15" s="203">
        <v>108</v>
      </c>
      <c r="I15" s="203">
        <v>2651.68</v>
      </c>
    </row>
    <row r="16" spans="1:9" x14ac:dyDescent="0.25">
      <c r="D16" s="204">
        <v>201</v>
      </c>
    </row>
    <row r="18" spans="1:9" x14ac:dyDescent="0.25">
      <c r="A18" s="198" t="s">
        <v>349</v>
      </c>
      <c r="G18" s="200">
        <v>2651.68</v>
      </c>
      <c r="H18" s="200">
        <v>0</v>
      </c>
      <c r="I18" s="200">
        <v>2651.68</v>
      </c>
    </row>
    <row r="19" spans="1:9" x14ac:dyDescent="0.25">
      <c r="A19" s="198" t="s">
        <v>298</v>
      </c>
      <c r="I19" s="200">
        <v>0</v>
      </c>
    </row>
    <row r="20" spans="1:9" x14ac:dyDescent="0.25">
      <c r="A20" s="198" t="s">
        <v>322</v>
      </c>
      <c r="I20" s="200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B1" workbookViewId="0">
      <selection activeCell="I26" sqref="I26"/>
    </sheetView>
  </sheetViews>
  <sheetFormatPr defaultColWidth="9.109375" defaultRowHeight="14.4" x14ac:dyDescent="0.3"/>
  <cols>
    <col min="1" max="1" width="28" customWidth="1"/>
    <col min="2" max="2" width="21.88671875" customWidth="1"/>
    <col min="3" max="3" width="22.5546875" customWidth="1"/>
    <col min="4" max="4" width="13.109375" customWidth="1"/>
    <col min="5" max="5" width="4.5546875" customWidth="1"/>
    <col min="6" max="6" width="13.109375" customWidth="1"/>
    <col min="7" max="7" width="18.44140625" customWidth="1"/>
    <col min="8" max="9" width="19.5546875" customWidth="1"/>
  </cols>
  <sheetData>
    <row r="1" spans="1:9" ht="15" x14ac:dyDescent="0.25">
      <c r="A1" s="198" t="s">
        <v>290</v>
      </c>
      <c r="B1" s="198" t="s">
        <v>149</v>
      </c>
      <c r="D1" s="199" t="s">
        <v>291</v>
      </c>
      <c r="E1" s="198" t="s">
        <v>292</v>
      </c>
      <c r="F1" s="199" t="s">
        <v>293</v>
      </c>
      <c r="G1" s="199" t="s">
        <v>281</v>
      </c>
      <c r="H1" s="199" t="s">
        <v>280</v>
      </c>
      <c r="I1" s="199" t="s">
        <v>294</v>
      </c>
    </row>
    <row r="2" spans="1:9" ht="15" x14ac:dyDescent="0.25">
      <c r="D2" s="199" t="s">
        <v>296</v>
      </c>
      <c r="F2" s="199" t="s">
        <v>297</v>
      </c>
    </row>
    <row r="4" spans="1:9" ht="15" x14ac:dyDescent="0.25">
      <c r="A4" s="198" t="s">
        <v>298</v>
      </c>
      <c r="I4" s="200">
        <v>30500</v>
      </c>
    </row>
    <row r="7" spans="1:9" ht="15" x14ac:dyDescent="0.25">
      <c r="A7" s="201" t="s">
        <v>299</v>
      </c>
      <c r="B7" s="201" t="s">
        <v>300</v>
      </c>
      <c r="D7" s="202" t="s">
        <v>301</v>
      </c>
      <c r="E7" s="201" t="s">
        <v>302</v>
      </c>
      <c r="F7" s="202" t="s">
        <v>303</v>
      </c>
      <c r="H7" s="203">
        <v>10522</v>
      </c>
      <c r="I7" s="203">
        <v>19978</v>
      </c>
    </row>
    <row r="8" spans="1:9" ht="15" x14ac:dyDescent="0.25">
      <c r="A8" s="201" t="s">
        <v>304</v>
      </c>
      <c r="B8" s="201" t="s">
        <v>305</v>
      </c>
      <c r="D8" s="202" t="s">
        <v>206</v>
      </c>
      <c r="E8" s="201" t="s">
        <v>302</v>
      </c>
      <c r="F8" s="202" t="s">
        <v>306</v>
      </c>
      <c r="G8" s="203">
        <v>11363.75</v>
      </c>
      <c r="I8" s="203">
        <v>31341.75</v>
      </c>
    </row>
    <row r="9" spans="1:9" ht="15" x14ac:dyDescent="0.25">
      <c r="B9" s="201" t="s">
        <v>307</v>
      </c>
    </row>
    <row r="10" spans="1:9" ht="15" x14ac:dyDescent="0.25">
      <c r="B10" s="201" t="s">
        <v>308</v>
      </c>
      <c r="D10" s="202" t="s">
        <v>309</v>
      </c>
      <c r="F10" s="202" t="s">
        <v>306</v>
      </c>
      <c r="G10" s="203">
        <v>-841.75</v>
      </c>
      <c r="I10" s="203">
        <v>30500</v>
      </c>
    </row>
    <row r="11" spans="1:9" ht="15" x14ac:dyDescent="0.25">
      <c r="A11" s="201" t="s">
        <v>200</v>
      </c>
      <c r="B11" s="201" t="s">
        <v>310</v>
      </c>
      <c r="D11" s="202" t="s">
        <v>210</v>
      </c>
      <c r="E11" s="201" t="s">
        <v>311</v>
      </c>
    </row>
    <row r="12" spans="1:9" ht="15" x14ac:dyDescent="0.25">
      <c r="A12" s="201" t="s">
        <v>200</v>
      </c>
      <c r="B12" s="201" t="s">
        <v>312</v>
      </c>
      <c r="D12" s="202" t="s">
        <v>210</v>
      </c>
      <c r="E12" s="201" t="s">
        <v>313</v>
      </c>
      <c r="F12" s="202">
        <v>2077</v>
      </c>
      <c r="G12" s="203">
        <v>2248.5500000000002</v>
      </c>
      <c r="I12" s="203">
        <v>32748.55</v>
      </c>
    </row>
    <row r="13" spans="1:9" x14ac:dyDescent="0.3">
      <c r="B13" s="201" t="s">
        <v>314</v>
      </c>
    </row>
    <row r="14" spans="1:9" ht="15" x14ac:dyDescent="0.25">
      <c r="B14" s="201" t="s">
        <v>315</v>
      </c>
      <c r="D14" s="202" t="s">
        <v>309</v>
      </c>
      <c r="G14" s="203">
        <v>-166.55</v>
      </c>
      <c r="I14" s="203">
        <v>32582</v>
      </c>
    </row>
    <row r="15" spans="1:9" ht="15" x14ac:dyDescent="0.25">
      <c r="A15" s="201" t="s">
        <v>200</v>
      </c>
      <c r="B15" s="201" t="s">
        <v>316</v>
      </c>
      <c r="D15" s="202" t="s">
        <v>317</v>
      </c>
      <c r="E15" s="201" t="s">
        <v>302</v>
      </c>
      <c r="F15" s="202" t="s">
        <v>318</v>
      </c>
      <c r="H15" s="203">
        <v>2082</v>
      </c>
      <c r="I15" s="203">
        <v>30500</v>
      </c>
    </row>
    <row r="16" spans="1:9" ht="15" x14ac:dyDescent="0.25">
      <c r="B16" s="201" t="s">
        <v>319</v>
      </c>
    </row>
    <row r="17" spans="1:9" ht="15" x14ac:dyDescent="0.25">
      <c r="A17" s="201" t="s">
        <v>350</v>
      </c>
      <c r="B17" s="201" t="s">
        <v>310</v>
      </c>
      <c r="D17" s="202" t="s">
        <v>210</v>
      </c>
      <c r="E17" s="201" t="s">
        <v>311</v>
      </c>
    </row>
    <row r="18" spans="1:9" ht="15" x14ac:dyDescent="0.25">
      <c r="A18" s="201" t="s">
        <v>320</v>
      </c>
      <c r="B18" s="201" t="s">
        <v>257</v>
      </c>
      <c r="D18" s="202" t="s">
        <v>43</v>
      </c>
      <c r="E18" s="201" t="s">
        <v>302</v>
      </c>
      <c r="H18" s="203">
        <v>7083</v>
      </c>
      <c r="I18" s="203">
        <v>23417</v>
      </c>
    </row>
    <row r="19" spans="1:9" ht="15" x14ac:dyDescent="0.25">
      <c r="D19" s="204">
        <v>201</v>
      </c>
    </row>
    <row r="21" spans="1:9" ht="15" x14ac:dyDescent="0.25">
      <c r="A21" s="198" t="s">
        <v>321</v>
      </c>
      <c r="G21" s="200">
        <f>SUM(G7:G20)</f>
        <v>12604</v>
      </c>
      <c r="H21" s="200">
        <f>SUM(H6:H20)</f>
        <v>19687</v>
      </c>
      <c r="I21" s="200">
        <f>SUM(G21-H21)</f>
        <v>-7083</v>
      </c>
    </row>
    <row r="22" spans="1:9" ht="15" x14ac:dyDescent="0.25">
      <c r="A22" s="198" t="s">
        <v>298</v>
      </c>
      <c r="I22" s="200">
        <v>30500</v>
      </c>
    </row>
    <row r="23" spans="1:9" ht="15" x14ac:dyDescent="0.25">
      <c r="A23" s="198" t="s">
        <v>322</v>
      </c>
      <c r="I23" s="200">
        <f>SUM(I21:I22)</f>
        <v>23417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H19" sqref="H19"/>
    </sheetView>
  </sheetViews>
  <sheetFormatPr defaultColWidth="9.109375" defaultRowHeight="14.4" x14ac:dyDescent="0.3"/>
  <cols>
    <col min="1" max="1" width="30.33203125" customWidth="1"/>
    <col min="2" max="2" width="22.44140625" customWidth="1"/>
    <col min="3" max="3" width="13.109375" customWidth="1"/>
    <col min="4" max="4" width="16" customWidth="1"/>
    <col min="5" max="5" width="5.33203125" customWidth="1"/>
    <col min="6" max="7" width="18" customWidth="1"/>
    <col min="8" max="8" width="17.33203125" customWidth="1"/>
    <col min="9" max="9" width="23.44140625" customWidth="1"/>
    <col min="10" max="10" width="6" customWidth="1"/>
  </cols>
  <sheetData>
    <row r="1" spans="1:10" x14ac:dyDescent="0.25">
      <c r="A1" s="198" t="s">
        <v>290</v>
      </c>
      <c r="B1" s="198" t="s">
        <v>149</v>
      </c>
      <c r="D1" s="199" t="s">
        <v>291</v>
      </c>
      <c r="E1" s="198" t="s">
        <v>292</v>
      </c>
      <c r="F1" s="199" t="s">
        <v>293</v>
      </c>
      <c r="G1" s="199" t="s">
        <v>281</v>
      </c>
      <c r="H1" s="199" t="s">
        <v>280</v>
      </c>
      <c r="I1" s="199" t="s">
        <v>294</v>
      </c>
      <c r="J1" s="198"/>
    </row>
    <row r="2" spans="1:10" x14ac:dyDescent="0.25">
      <c r="D2" s="199" t="s">
        <v>296</v>
      </c>
      <c r="F2" s="199" t="s">
        <v>297</v>
      </c>
    </row>
    <row r="3" spans="1:10" x14ac:dyDescent="0.25">
      <c r="A3" s="103"/>
      <c r="B3" s="103"/>
      <c r="C3" s="103"/>
      <c r="D3" s="103"/>
      <c r="E3" s="103"/>
      <c r="F3" s="103"/>
      <c r="G3" s="103"/>
      <c r="H3" s="103"/>
      <c r="I3" s="103"/>
      <c r="J3" s="103"/>
    </row>
    <row r="4" spans="1:10" x14ac:dyDescent="0.25">
      <c r="A4" s="198" t="s">
        <v>298</v>
      </c>
      <c r="I4" s="200">
        <v>-10000</v>
      </c>
    </row>
    <row r="7" spans="1:10" x14ac:dyDescent="0.25">
      <c r="A7" s="201" t="s">
        <v>323</v>
      </c>
      <c r="B7" s="201" t="s">
        <v>324</v>
      </c>
      <c r="D7" s="202" t="s">
        <v>151</v>
      </c>
      <c r="E7" s="201" t="s">
        <v>302</v>
      </c>
      <c r="H7" s="203">
        <v>9787.5499999999993</v>
      </c>
      <c r="I7" s="203">
        <v>-19787.55</v>
      </c>
    </row>
    <row r="8" spans="1:10" x14ac:dyDescent="0.25">
      <c r="A8" s="201" t="s">
        <v>325</v>
      </c>
      <c r="B8" s="201" t="s">
        <v>326</v>
      </c>
      <c r="D8" s="202" t="s">
        <v>151</v>
      </c>
      <c r="E8" s="201" t="s">
        <v>302</v>
      </c>
      <c r="G8" s="203">
        <v>9787.5499999999993</v>
      </c>
      <c r="I8" s="203">
        <v>-10000</v>
      </c>
    </row>
    <row r="10" spans="1:10" x14ac:dyDescent="0.25">
      <c r="A10" s="198" t="s">
        <v>321</v>
      </c>
      <c r="G10" s="200">
        <f>SUM(G8:G9)</f>
        <v>9787.5499999999993</v>
      </c>
      <c r="H10" s="200">
        <f>SUM(H7:H9)</f>
        <v>9787.5499999999993</v>
      </c>
      <c r="I10" s="200">
        <v>0</v>
      </c>
    </row>
    <row r="11" spans="1:10" x14ac:dyDescent="0.25">
      <c r="A11" s="198" t="s">
        <v>298</v>
      </c>
      <c r="I11" s="200">
        <v>-10000</v>
      </c>
    </row>
    <row r="12" spans="1:10" x14ac:dyDescent="0.25">
      <c r="A12" s="198" t="s">
        <v>322</v>
      </c>
      <c r="I12" s="200">
        <v>-10000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2012 CIA statement</vt:lpstr>
      <vt:lpstr>2012 CIA statement (V2)</vt:lpstr>
      <vt:lpstr>2013 CIA Profits &amp; Loss </vt:lpstr>
      <vt:lpstr>2013 CIA Balance Sheet</vt:lpstr>
      <vt:lpstr>110 000</vt:lpstr>
      <vt:lpstr>120 701</vt:lpstr>
      <vt:lpstr>130 001</vt:lpstr>
      <vt:lpstr>154 000</vt:lpstr>
      <vt:lpstr>206 000</vt:lpstr>
      <vt:lpstr>206 100</vt:lpstr>
      <vt:lpstr>Depreciation Loggers</vt:lpstr>
      <vt:lpstr>'2012 CIA statement'!Print_Area</vt:lpstr>
      <vt:lpstr>'2012 CIA statement (V2)'!Print_Area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Cosette Mast</dc:creator>
  <cp:lastModifiedBy>Alex</cp:lastModifiedBy>
  <cp:lastPrinted>2014-02-20T13:57:40Z</cp:lastPrinted>
  <dcterms:created xsi:type="dcterms:W3CDTF">2013-02-07T16:13:57Z</dcterms:created>
  <dcterms:modified xsi:type="dcterms:W3CDTF">2014-03-30T17:23:31Z</dcterms:modified>
</cp:coreProperties>
</file>